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339B5BBA-D266-4652-AB7D-57E52CB8151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計算シート" sheetId="1" r:id="rId1"/>
    <sheet name="計算シート【計算例】" sheetId="3" r:id="rId2"/>
  </sheets>
  <definedNames>
    <definedName name="_xlnm.Print_Area" localSheetId="0">計算シート!$A$1:$J$59</definedName>
    <definedName name="_xlnm.Print_Area" localSheetId="1">計算シート【計算例】!$A$1:$J$59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3" l="1"/>
  <c r="E52" i="3"/>
  <c r="E51" i="3"/>
  <c r="E50" i="3"/>
  <c r="E48" i="3"/>
  <c r="E46" i="3"/>
  <c r="E53" i="3"/>
  <c r="E49" i="3"/>
  <c r="F48" i="3"/>
  <c r="G46" i="3"/>
  <c r="F47" i="3"/>
  <c r="F46" i="3"/>
  <c r="F53" i="3"/>
  <c r="G53" i="3"/>
  <c r="H53" i="3"/>
  <c r="I53" i="3"/>
  <c r="F52" i="3"/>
  <c r="G52" i="3"/>
  <c r="H52" i="3"/>
  <c r="I52" i="3"/>
  <c r="F51" i="3"/>
  <c r="G51" i="3"/>
  <c r="H51" i="3"/>
  <c r="I51" i="3"/>
  <c r="F50" i="3"/>
  <c r="G50" i="3"/>
  <c r="H50" i="3"/>
  <c r="I50" i="3"/>
  <c r="F49" i="3"/>
  <c r="G49" i="3"/>
  <c r="H49" i="3"/>
  <c r="I49" i="3"/>
  <c r="G48" i="3"/>
  <c r="H48" i="3"/>
  <c r="I48" i="3"/>
  <c r="G47" i="3"/>
  <c r="H47" i="3"/>
  <c r="I47" i="3"/>
  <c r="H46" i="3"/>
  <c r="I46" i="3"/>
  <c r="I45" i="3" l="1"/>
  <c r="H45" i="3"/>
  <c r="H58" i="3" s="1"/>
  <c r="G45" i="3"/>
  <c r="G58" i="3" s="1"/>
  <c r="F45" i="3"/>
  <c r="F58" i="3" s="1"/>
  <c r="E45" i="3"/>
  <c r="I33" i="3"/>
  <c r="I54" i="3" s="1"/>
  <c r="H33" i="3"/>
  <c r="H54" i="3" s="1"/>
  <c r="G33" i="3"/>
  <c r="G54" i="3" s="1"/>
  <c r="F33" i="3"/>
  <c r="F54" i="3" s="1"/>
  <c r="E33" i="3"/>
  <c r="F32" i="3"/>
  <c r="E32" i="3"/>
  <c r="I5" i="3"/>
  <c r="I37" i="3" s="1"/>
  <c r="H5" i="3"/>
  <c r="G5" i="3"/>
  <c r="F5" i="3"/>
  <c r="E5" i="3"/>
  <c r="E5" i="1"/>
  <c r="F5" i="1"/>
  <c r="F37" i="1" s="1"/>
  <c r="G5" i="1"/>
  <c r="G37" i="1" s="1"/>
  <c r="H5" i="1"/>
  <c r="H37" i="1" s="1"/>
  <c r="I5" i="1"/>
  <c r="I37" i="1" s="1"/>
  <c r="E45" i="1"/>
  <c r="E58" i="1" s="1"/>
  <c r="G33" i="1"/>
  <c r="G54" i="1" s="1"/>
  <c r="H33" i="1"/>
  <c r="H54" i="1" s="1"/>
  <c r="I33" i="1"/>
  <c r="I54" i="1" s="1"/>
  <c r="I55" i="1" s="1"/>
  <c r="E33" i="1"/>
  <c r="E54" i="1" s="1"/>
  <c r="F45" i="1"/>
  <c r="F58" i="1" s="1"/>
  <c r="E32" i="1"/>
  <c r="G45" i="1"/>
  <c r="H45" i="1"/>
  <c r="H58" i="1" s="1"/>
  <c r="I45" i="1"/>
  <c r="I58" i="1" s="1"/>
  <c r="F32" i="1"/>
  <c r="F33" i="1"/>
  <c r="E37" i="1"/>
  <c r="E54" i="3" l="1"/>
  <c r="E55" i="3" s="1"/>
  <c r="E56" i="3" s="1"/>
  <c r="E37" i="3"/>
  <c r="E38" i="3" s="1"/>
  <c r="I58" i="3"/>
  <c r="E55" i="1"/>
  <c r="E56" i="1" s="1"/>
  <c r="F55" i="3"/>
  <c r="F56" i="3" s="1"/>
  <c r="G55" i="3"/>
  <c r="G56" i="3" s="1"/>
  <c r="H55" i="3"/>
  <c r="H56" i="3" s="1"/>
  <c r="G37" i="3"/>
  <c r="G38" i="3" s="1"/>
  <c r="H37" i="3"/>
  <c r="H38" i="3" s="1"/>
  <c r="I55" i="3"/>
  <c r="I56" i="3" s="1"/>
  <c r="F37" i="3"/>
  <c r="F38" i="3" s="1"/>
  <c r="I38" i="3"/>
  <c r="G55" i="1"/>
  <c r="G56" i="1" s="1"/>
  <c r="H55" i="1"/>
  <c r="H56" i="1" s="1"/>
  <c r="F54" i="1"/>
  <c r="F55" i="1" s="1"/>
  <c r="F56" i="1" s="1"/>
  <c r="G58" i="1"/>
  <c r="I56" i="1"/>
  <c r="E38" i="1"/>
  <c r="E41" i="3" l="1"/>
  <c r="E42" i="3" s="1"/>
  <c r="F41" i="3"/>
  <c r="F42" i="3" s="1"/>
  <c r="E41" i="1"/>
  <c r="E42" i="1" s="1"/>
  <c r="H38" i="1"/>
  <c r="F38" i="1"/>
  <c r="F41" i="1" s="1"/>
  <c r="I38" i="1"/>
  <c r="G38" i="1"/>
  <c r="F42" i="1" l="1"/>
</calcChain>
</file>

<file path=xl/sharedStrings.xml><?xml version="1.0" encoding="utf-8"?>
<sst xmlns="http://schemas.openxmlformats.org/spreadsheetml/2006/main" count="279" uniqueCount="71">
  <si>
    <t>～１週間</t>
  </si>
  <si>
    <t>～２週間</t>
  </si>
  <si>
    <t>～１か月</t>
  </si>
  <si>
    <t>発災～３日間</t>
    <phoneticPr fontId="1"/>
  </si>
  <si>
    <t>携帯トイレ</t>
    <phoneticPr fontId="1"/>
  </si>
  <si>
    <t>簡易トイレ</t>
    <phoneticPr fontId="1"/>
  </si>
  <si>
    <t>自己処理型トイレ</t>
    <rPh sb="0" eb="2">
      <t>ジコ</t>
    </rPh>
    <rPh sb="2" eb="5">
      <t>ショリガタ</t>
    </rPh>
    <phoneticPr fontId="1"/>
  </si>
  <si>
    <t>1か月～</t>
    <rPh sb="2" eb="3">
      <t>ゲツ</t>
    </rPh>
    <phoneticPr fontId="1"/>
  </si>
  <si>
    <t>－</t>
    <phoneticPr fontId="1"/>
  </si>
  <si>
    <t>道路閉塞
し尿処理困難
トイレの開設準備</t>
    <rPh sb="0" eb="4">
      <t>ドウロヘイソク</t>
    </rPh>
    <rPh sb="6" eb="9">
      <t>ニョウショリ</t>
    </rPh>
    <rPh sb="9" eb="11">
      <t>コンナン</t>
    </rPh>
    <rPh sb="16" eb="18">
      <t>カイセツ</t>
    </rPh>
    <rPh sb="18" eb="20">
      <t>ジュンビ</t>
    </rPh>
    <phoneticPr fontId="1"/>
  </si>
  <si>
    <t>道路啓開
し尿処理開始</t>
    <rPh sb="0" eb="2">
      <t>ドウロ</t>
    </rPh>
    <rPh sb="2" eb="3">
      <t>ケイ</t>
    </rPh>
    <rPh sb="3" eb="4">
      <t>カイ</t>
    </rPh>
    <rPh sb="6" eb="7">
      <t>ニョウ</t>
    </rPh>
    <rPh sb="7" eb="9">
      <t>ショリ</t>
    </rPh>
    <rPh sb="9" eb="11">
      <t>カイシ</t>
    </rPh>
    <phoneticPr fontId="1"/>
  </si>
  <si>
    <t>ライフライン
一部回復</t>
    <rPh sb="7" eb="9">
      <t>イチブ</t>
    </rPh>
    <rPh sb="9" eb="11">
      <t>カイフク</t>
    </rPh>
    <phoneticPr fontId="1"/>
  </si>
  <si>
    <t>多くの地域で
ライフライン回復</t>
    <rPh sb="0" eb="1">
      <t>オオ</t>
    </rPh>
    <rPh sb="3" eb="5">
      <t>チイキ</t>
    </rPh>
    <rPh sb="13" eb="15">
      <t>カイフク</t>
    </rPh>
    <phoneticPr fontId="1"/>
  </si>
  <si>
    <t>ほぼ全地域で
ライフライン回復</t>
    <rPh sb="2" eb="5">
      <t>ゼンチイキ</t>
    </rPh>
    <rPh sb="13" eb="15">
      <t>カイフク</t>
    </rPh>
    <phoneticPr fontId="1"/>
  </si>
  <si>
    <t>仮設トイレ</t>
    <phoneticPr fontId="1"/>
  </si>
  <si>
    <t>下水道接続式</t>
    <phoneticPr fontId="1"/>
  </si>
  <si>
    <t>下水道接続式・一時貯留</t>
    <phoneticPr fontId="1"/>
  </si>
  <si>
    <t>マンホールトイレ（公道上）</t>
    <rPh sb="9" eb="12">
      <t>コウドウジョウ</t>
    </rPh>
    <phoneticPr fontId="1"/>
  </si>
  <si>
    <t>代替水利用式</t>
    <phoneticPr fontId="1"/>
  </si>
  <si>
    <t>自己処理型</t>
    <phoneticPr fontId="1"/>
  </si>
  <si>
    <t>　</t>
    <phoneticPr fontId="1"/>
  </si>
  <si>
    <t>うち在宅避難者数</t>
    <phoneticPr fontId="1"/>
  </si>
  <si>
    <t>期間区分</t>
    <rPh sb="0" eb="2">
      <t>キカン</t>
    </rPh>
    <rPh sb="2" eb="4">
      <t>クブン</t>
    </rPh>
    <phoneticPr fontId="1"/>
  </si>
  <si>
    <t>　　　　　　　　　　　　　　　　想定
主なトイレの種類</t>
    <rPh sb="16" eb="18">
      <t>ソウテイ</t>
    </rPh>
    <rPh sb="19" eb="20">
      <t>オモ</t>
    </rPh>
    <rPh sb="25" eb="27">
      <t>シュルイ</t>
    </rPh>
    <phoneticPr fontId="1"/>
  </si>
  <si>
    <t>建物内</t>
    <rPh sb="0" eb="3">
      <t>タテモノナイ</t>
    </rPh>
    <phoneticPr fontId="1"/>
  </si>
  <si>
    <t>１．想定避難者数の設定</t>
    <rPh sb="2" eb="4">
      <t>ソウテイ</t>
    </rPh>
    <rPh sb="4" eb="7">
      <t>ヒナンシャ</t>
    </rPh>
    <rPh sb="7" eb="8">
      <t>スウ</t>
    </rPh>
    <rPh sb="9" eb="11">
      <t>セッテイ</t>
    </rPh>
    <phoneticPr fontId="1"/>
  </si>
  <si>
    <t>２．災害用トイレの確保可能基数の整理</t>
    <rPh sb="2" eb="4">
      <t>サイガイ</t>
    </rPh>
    <rPh sb="4" eb="5">
      <t>ヨウ</t>
    </rPh>
    <rPh sb="9" eb="11">
      <t>カクホ</t>
    </rPh>
    <rPh sb="11" eb="13">
      <t>カノウ</t>
    </rPh>
    <rPh sb="13" eb="15">
      <t>キスウ</t>
    </rPh>
    <rPh sb="16" eb="18">
      <t>セイリ</t>
    </rPh>
    <phoneticPr fontId="1"/>
  </si>
  <si>
    <t>備考</t>
    <rPh sb="0" eb="2">
      <t>ビコウ</t>
    </rPh>
    <phoneticPr fontId="1"/>
  </si>
  <si>
    <t>自動計算</t>
    <rPh sb="0" eb="4">
      <t>ジドウケイサン</t>
    </rPh>
    <phoneticPr fontId="1"/>
  </si>
  <si>
    <t>区市町村にて入力</t>
    <rPh sb="0" eb="4">
      <t>クシチョウソン</t>
    </rPh>
    <rPh sb="6" eb="8">
      <t>ニュウリョク</t>
    </rPh>
    <phoneticPr fontId="1"/>
  </si>
  <si>
    <t>想定避難者（a）</t>
    <rPh sb="0" eb="2">
      <t>ソウテイ</t>
    </rPh>
    <rPh sb="2" eb="4">
      <t>ヒナン</t>
    </rPh>
    <rPh sb="4" eb="5">
      <t>シャ</t>
    </rPh>
    <phoneticPr fontId="1"/>
  </si>
  <si>
    <t>携帯・簡易トイレ合計（回数）（b）</t>
    <rPh sb="0" eb="2">
      <t>ケイタイ</t>
    </rPh>
    <rPh sb="3" eb="5">
      <t>カンイ</t>
    </rPh>
    <rPh sb="11" eb="13">
      <t>カイスウ</t>
    </rPh>
    <phoneticPr fontId="1"/>
  </si>
  <si>
    <t>災害用トイレ合計　　（基数）（c）</t>
    <rPh sb="0" eb="3">
      <t>サイガイヨウ</t>
    </rPh>
    <rPh sb="11" eb="13">
      <t>キスウ</t>
    </rPh>
    <phoneticPr fontId="1"/>
  </si>
  <si>
    <t>４．携帯・簡易トイレの必要回数</t>
    <rPh sb="2" eb="4">
      <t>ケイタイ</t>
    </rPh>
    <rPh sb="5" eb="7">
      <t>カンイ</t>
    </rPh>
    <rPh sb="11" eb="13">
      <t>ヒツヨウ</t>
    </rPh>
    <rPh sb="13" eb="15">
      <t>カイスウ</t>
    </rPh>
    <phoneticPr fontId="1"/>
  </si>
  <si>
    <t>目標とするトイレ基数
（d）</t>
    <rPh sb="0" eb="2">
      <t>モクヒョウ</t>
    </rPh>
    <rPh sb="8" eb="10">
      <t>キスウ</t>
    </rPh>
    <phoneticPr fontId="1"/>
  </si>
  <si>
    <t>不足するトイレの基数
（f）＝（c）－（e）</t>
    <rPh sb="0" eb="2">
      <t>フソク</t>
    </rPh>
    <rPh sb="8" eb="10">
      <t>キスウ</t>
    </rPh>
    <phoneticPr fontId="1"/>
  </si>
  <si>
    <t>３．災害用トイレの必要基数の設定</t>
    <rPh sb="2" eb="4">
      <t>サイガイ</t>
    </rPh>
    <rPh sb="4" eb="5">
      <t>ヨウ</t>
    </rPh>
    <rPh sb="9" eb="11">
      <t>ヒツヨウ</t>
    </rPh>
    <rPh sb="11" eb="13">
      <t>キスウ</t>
    </rPh>
    <rPh sb="14" eb="16">
      <t>セッテイ</t>
    </rPh>
    <phoneticPr fontId="1"/>
  </si>
  <si>
    <t>必要基数
（e）=（a）÷（d）</t>
    <rPh sb="0" eb="2">
      <t>ヒツヨウ</t>
    </rPh>
    <rPh sb="2" eb="4">
      <t>キスウ</t>
    </rPh>
    <phoneticPr fontId="1"/>
  </si>
  <si>
    <t>５．し尿回収頻度</t>
    <rPh sb="3" eb="4">
      <t>ニョウ</t>
    </rPh>
    <rPh sb="4" eb="6">
      <t>カイシュウ</t>
    </rPh>
    <rPh sb="6" eb="8">
      <t>ヒンド</t>
    </rPh>
    <phoneticPr fontId="1"/>
  </si>
  <si>
    <t>その他　災害用トイレ</t>
    <rPh sb="2" eb="3">
      <t>タ</t>
    </rPh>
    <rPh sb="4" eb="7">
      <t>サイガイヨウ</t>
    </rPh>
    <phoneticPr fontId="1"/>
  </si>
  <si>
    <t>災害用トイレと併用した際に必要な回数
（g）=（f）×50人/基×5回/人日×日数</t>
    <rPh sb="0" eb="3">
      <t>サイガイヨウ</t>
    </rPh>
    <rPh sb="7" eb="9">
      <t>ヘイヨウ</t>
    </rPh>
    <rPh sb="11" eb="12">
      <t>サイ</t>
    </rPh>
    <rPh sb="13" eb="15">
      <t>ヒツヨウ</t>
    </rPh>
    <rPh sb="16" eb="18">
      <t>カイスウ</t>
    </rPh>
    <rPh sb="29" eb="30">
      <t>ニン</t>
    </rPh>
    <rPh sb="31" eb="32">
      <t>キ</t>
    </rPh>
    <rPh sb="34" eb="35">
      <t>カイ</t>
    </rPh>
    <rPh sb="36" eb="37">
      <t>ニン</t>
    </rPh>
    <rPh sb="37" eb="38">
      <t>ヒ</t>
    </rPh>
    <rPh sb="39" eb="41">
      <t>ニッスウ</t>
    </rPh>
    <phoneticPr fontId="1"/>
  </si>
  <si>
    <t>不足する必要回数
（h）＝（b）－（g）</t>
    <rPh sb="0" eb="2">
      <t>フソク</t>
    </rPh>
    <rPh sb="4" eb="6">
      <t>ヒツヨウ</t>
    </rPh>
    <rPh sb="6" eb="8">
      <t>カイスウ</t>
    </rPh>
    <phoneticPr fontId="1"/>
  </si>
  <si>
    <t>組立・備蓄</t>
    <rPh sb="0" eb="2">
      <t>クミタ</t>
    </rPh>
    <rPh sb="3" eb="5">
      <t>ビチク</t>
    </rPh>
    <phoneticPr fontId="1"/>
  </si>
  <si>
    <t>調達</t>
    <rPh sb="0" eb="2">
      <t>チョウタツ</t>
    </rPh>
    <phoneticPr fontId="1"/>
  </si>
  <si>
    <t>トイレカー・トイレトレーラー・トイレコンテナ</t>
    <phoneticPr fontId="1"/>
  </si>
  <si>
    <t>災害対応型</t>
    <rPh sb="0" eb="4">
      <t>サイガイタイオウ</t>
    </rPh>
    <rPh sb="4" eb="5">
      <t>ガタ</t>
    </rPh>
    <phoneticPr fontId="1"/>
  </si>
  <si>
    <t>常設トイレ</t>
    <rPh sb="0" eb="2">
      <t>ジョウセツ</t>
    </rPh>
    <phoneticPr fontId="1"/>
  </si>
  <si>
    <t>公衆　　</t>
    <rPh sb="0" eb="2">
      <t>コウシュウ</t>
    </rPh>
    <phoneticPr fontId="1"/>
  </si>
  <si>
    <t>トイレ内</t>
    <phoneticPr fontId="1"/>
  </si>
  <si>
    <t>建物内</t>
    <phoneticPr fontId="1"/>
  </si>
  <si>
    <t>公衆</t>
    <rPh sb="0" eb="2">
      <t>コウシュウ</t>
    </rPh>
    <phoneticPr fontId="1"/>
  </si>
  <si>
    <t>トイレ内</t>
    <rPh sb="3" eb="4">
      <t>ナイ</t>
    </rPh>
    <phoneticPr fontId="1"/>
  </si>
  <si>
    <t>マンホールトイレ（敷地内）</t>
    <phoneticPr fontId="1"/>
  </si>
  <si>
    <t>トイレカー・トイレトレーラー・トイレコンテナ</t>
    <phoneticPr fontId="1"/>
  </si>
  <si>
    <t>１日あたりのし尿発生量の目安
（k）＝（a）×300ml（平均排泄量）
                　×5回（平均回数）×（j）</t>
    <rPh sb="1" eb="2">
      <t>ヒ</t>
    </rPh>
    <rPh sb="7" eb="8">
      <t>ニョウ</t>
    </rPh>
    <rPh sb="8" eb="11">
      <t>ハッセイリョウ</t>
    </rPh>
    <rPh sb="12" eb="14">
      <t>メヤス</t>
    </rPh>
    <rPh sb="29" eb="31">
      <t>ヘイキン</t>
    </rPh>
    <rPh sb="31" eb="34">
      <t>ハイセツリョウ</t>
    </rPh>
    <rPh sb="55" eb="56">
      <t>カイ</t>
    </rPh>
    <rPh sb="57" eb="59">
      <t>ヘイキン</t>
    </rPh>
    <rPh sb="59" eb="61">
      <t>カイスウ</t>
    </rPh>
    <phoneticPr fontId="1"/>
  </si>
  <si>
    <t>し尿収集車稼働台数（調達見込み）
（m）</t>
    <rPh sb="1" eb="2">
      <t>ニョウ</t>
    </rPh>
    <rPh sb="2" eb="5">
      <t>シュウシュウシャ</t>
    </rPh>
    <rPh sb="5" eb="9">
      <t>カドウダイスウ</t>
    </rPh>
    <rPh sb="10" eb="12">
      <t>チョウタツ</t>
    </rPh>
    <rPh sb="12" eb="14">
      <t>ミコ</t>
    </rPh>
    <phoneticPr fontId="1"/>
  </si>
  <si>
    <t>マンホールトイレ（敷地内）</t>
    <rPh sb="9" eb="12">
      <t>シキチナイ</t>
    </rPh>
    <phoneticPr fontId="1"/>
  </si>
  <si>
    <t>計算例</t>
    <rPh sb="0" eb="3">
      <t>ケイサンレイ</t>
    </rPh>
    <phoneticPr fontId="1"/>
  </si>
  <si>
    <t>うち避難所避難者数</t>
    <phoneticPr fontId="1"/>
  </si>
  <si>
    <t>うち避難所外避難者数</t>
    <phoneticPr fontId="1"/>
  </si>
  <si>
    <t>※「首都直下地震等による東京の被害想定」（令和４年５月、東京都防災会議）より入力が可能</t>
    <rPh sb="2" eb="8">
      <t>シュトチョッカジシン</t>
    </rPh>
    <rPh sb="8" eb="9">
      <t>トウ</t>
    </rPh>
    <rPh sb="12" eb="14">
      <t>トウキョウ</t>
    </rPh>
    <rPh sb="15" eb="19">
      <t>ヒガイソウテイ</t>
    </rPh>
    <rPh sb="21" eb="23">
      <t>レイワ</t>
    </rPh>
    <rPh sb="24" eb="25">
      <t>ネン</t>
    </rPh>
    <rPh sb="26" eb="27">
      <t>ガツ</t>
    </rPh>
    <rPh sb="28" eb="31">
      <t>トウキョウト</t>
    </rPh>
    <rPh sb="31" eb="35">
      <t>ボウサイカイギ</t>
    </rPh>
    <rPh sb="38" eb="40">
      <t>ニュウリョク</t>
    </rPh>
    <rPh sb="41" eb="43">
      <t>カノウ</t>
    </rPh>
    <phoneticPr fontId="1"/>
  </si>
  <si>
    <t>災害用トイレ必要数計算シート</t>
    <rPh sb="0" eb="3">
      <t>サイガイヨウ</t>
    </rPh>
    <rPh sb="6" eb="9">
      <t>ヒツヨウスウ</t>
    </rPh>
    <rPh sb="9" eb="11">
      <t>ケイサン</t>
    </rPh>
    <phoneticPr fontId="1"/>
  </si>
  <si>
    <t>くみ取式</t>
  </si>
  <si>
    <t>くみ取式かつ代替水利用式</t>
  </si>
  <si>
    <t>くみ取式かつ代替水利用式なし</t>
  </si>
  <si>
    <t>仮設トイレ・くみ取式トイレの容量合計
（i）</t>
    <rPh sb="14" eb="16">
      <t>ヨウリョウ</t>
    </rPh>
    <rPh sb="16" eb="18">
      <t>ゴウケイ</t>
    </rPh>
    <phoneticPr fontId="1"/>
  </si>
  <si>
    <t>災害用トイレに占める仮設トイレ・くみ取式トイレの割合（j）</t>
    <rPh sb="0" eb="3">
      <t>サイガイヨウ</t>
    </rPh>
    <rPh sb="7" eb="8">
      <t>シ</t>
    </rPh>
    <rPh sb="24" eb="26">
      <t>ワリアイ</t>
    </rPh>
    <phoneticPr fontId="1"/>
  </si>
  <si>
    <t>貯留可能期間
（l）=（i）÷（k）</t>
    <rPh sb="0" eb="2">
      <t>チョリュウ</t>
    </rPh>
    <rPh sb="2" eb="4">
      <t>カノウ</t>
    </rPh>
    <rPh sb="4" eb="6">
      <t>キカン</t>
    </rPh>
    <phoneticPr fontId="1"/>
  </si>
  <si>
    <t>貯留可能期間
（l）=（i）÷（k）</t>
    <phoneticPr fontId="1"/>
  </si>
  <si>
    <t>調達見込みし尿収集車の１台あたりの稼働回数
（n）=（i）÷（3,000㍑／台×（m））</t>
    <rPh sb="0" eb="2">
      <t>チョウタツ</t>
    </rPh>
    <rPh sb="2" eb="4">
      <t>ミコ</t>
    </rPh>
    <rPh sb="6" eb="7">
      <t>ニョウ</t>
    </rPh>
    <rPh sb="7" eb="10">
      <t>シュウシュウシャ</t>
    </rPh>
    <rPh sb="12" eb="13">
      <t>ダイ</t>
    </rPh>
    <rPh sb="17" eb="19">
      <t>カドウ</t>
    </rPh>
    <rPh sb="19" eb="21">
      <t>カイスウ</t>
    </rPh>
    <phoneticPr fontId="1"/>
  </si>
  <si>
    <t>東京都の規定
に基づき記載済み</t>
    <rPh sb="0" eb="2">
      <t>トウキョウ</t>
    </rPh>
    <rPh sb="2" eb="3">
      <t>ト</t>
    </rPh>
    <rPh sb="4" eb="6">
      <t>キテイ</t>
    </rPh>
    <rPh sb="7" eb="8">
      <t>モト</t>
    </rPh>
    <rPh sb="10" eb="12">
      <t>キサイ</t>
    </rPh>
    <rPh sb="12" eb="13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</si>
</sst>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回&quot;"/>
    <numFmt numFmtId="177" formatCode="#,##0&quot;人&quot;"/>
    <numFmt numFmtId="178" formatCode="#,##0&quot;基&quot;"/>
    <numFmt numFmtId="179" formatCode="#,##0&quot;人/基&quot;"/>
    <numFmt numFmtId="180" formatCode="#,##0&quot;リットル&quot;"/>
    <numFmt numFmtId="181" formatCode="#,##0&quot;台&quot;"/>
    <numFmt numFmtId="182" formatCode="#,##0.0&quot;回&quot;"/>
    <numFmt numFmtId="183" formatCode="0.0%"/>
    <numFmt numFmtId="184" formatCode="#,##0.0&quot;日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2" fillId="0" borderId="0" xfId="0" applyFont="1"/>
    <xf numFmtId="178" fontId="4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 readingOrder="1"/>
    </xf>
    <xf numFmtId="176" fontId="4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77" fontId="3" fillId="0" borderId="0" xfId="0" applyNumberFormat="1" applyFont="1" applyAlignment="1">
      <alignment horizontal="center" vertical="center" wrapText="1" readingOrder="1"/>
    </xf>
    <xf numFmtId="177" fontId="3" fillId="4" borderId="4" xfId="0" applyNumberFormat="1" applyFont="1" applyFill="1" applyBorder="1" applyAlignment="1">
      <alignment horizontal="center" vertical="center" wrapText="1" readingOrder="1"/>
    </xf>
    <xf numFmtId="177" fontId="3" fillId="4" borderId="5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left" shrinkToFit="1"/>
    </xf>
    <xf numFmtId="177" fontId="3" fillId="4" borderId="7" xfId="0" applyNumberFormat="1" applyFont="1" applyFill="1" applyBorder="1" applyAlignment="1">
      <alignment horizontal="center" vertical="center" wrapText="1" readingOrder="1"/>
    </xf>
    <xf numFmtId="177" fontId="3" fillId="4" borderId="8" xfId="0" applyNumberFormat="1" applyFont="1" applyFill="1" applyBorder="1" applyAlignment="1">
      <alignment horizontal="center" vertical="center" wrapText="1" readingOrder="1"/>
    </xf>
    <xf numFmtId="177" fontId="3" fillId="4" borderId="15" xfId="0" applyNumberFormat="1" applyFont="1" applyFill="1" applyBorder="1" applyAlignment="1">
      <alignment horizontal="center" vertical="center" wrapText="1" readingOrder="1"/>
    </xf>
    <xf numFmtId="177" fontId="3" fillId="4" borderId="16" xfId="0" applyNumberFormat="1" applyFont="1" applyFill="1" applyBorder="1" applyAlignment="1">
      <alignment horizontal="center" vertical="center" wrapText="1" readingOrder="1"/>
    </xf>
    <xf numFmtId="177" fontId="3" fillId="4" borderId="18" xfId="0" applyNumberFormat="1" applyFont="1" applyFill="1" applyBorder="1" applyAlignment="1">
      <alignment horizontal="center" vertical="center" wrapText="1" readingOrder="1"/>
    </xf>
    <xf numFmtId="177" fontId="3" fillId="4" borderId="17" xfId="0" applyNumberFormat="1" applyFont="1" applyFill="1" applyBorder="1" applyAlignment="1">
      <alignment horizontal="center" vertical="center" wrapText="1" readingOrder="1"/>
    </xf>
    <xf numFmtId="177" fontId="3" fillId="4" borderId="19" xfId="0" applyNumberFormat="1" applyFont="1" applyFill="1" applyBorder="1" applyAlignment="1">
      <alignment horizontal="center" vertical="center" wrapText="1" readingOrder="1"/>
    </xf>
    <xf numFmtId="0" fontId="8" fillId="6" borderId="20" xfId="0" applyFont="1" applyFill="1" applyBorder="1"/>
    <xf numFmtId="0" fontId="8" fillId="6" borderId="21" xfId="0" applyFont="1" applyFill="1" applyBorder="1" applyAlignment="1">
      <alignment horizontal="center" vertical="center" wrapText="1" readingOrder="1"/>
    </xf>
    <xf numFmtId="0" fontId="8" fillId="6" borderId="22" xfId="0" applyFont="1" applyFill="1" applyBorder="1" applyAlignment="1">
      <alignment horizontal="center" vertical="center" wrapText="1" readingOrder="1"/>
    </xf>
    <xf numFmtId="0" fontId="8" fillId="6" borderId="23" xfId="0" applyFont="1" applyFill="1" applyBorder="1" applyAlignment="1">
      <alignment horizontal="center" vertical="center" wrapText="1" readingOrder="1"/>
    </xf>
    <xf numFmtId="0" fontId="2" fillId="5" borderId="20" xfId="0" applyFont="1" applyFill="1" applyBorder="1" applyAlignment="1">
      <alignment horizontal="left"/>
    </xf>
    <xf numFmtId="177" fontId="3" fillId="4" borderId="21" xfId="0" applyNumberFormat="1" applyFont="1" applyFill="1" applyBorder="1" applyAlignment="1">
      <alignment horizontal="center" vertical="center" wrapText="1" readingOrder="1"/>
    </xf>
    <xf numFmtId="177" fontId="3" fillId="4" borderId="22" xfId="0" applyNumberFormat="1" applyFont="1" applyFill="1" applyBorder="1" applyAlignment="1">
      <alignment horizontal="center" vertical="center" wrapText="1" readingOrder="1"/>
    </xf>
    <xf numFmtId="177" fontId="3" fillId="4" borderId="23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/>
    </xf>
    <xf numFmtId="178" fontId="4" fillId="0" borderId="25" xfId="0" applyNumberFormat="1" applyFont="1" applyBorder="1" applyAlignment="1">
      <alignment horizontal="center" vertical="center" wrapText="1"/>
    </xf>
    <xf numFmtId="178" fontId="3" fillId="0" borderId="25" xfId="0" applyNumberFormat="1" applyFont="1" applyBorder="1" applyAlignment="1">
      <alignment horizontal="center" vertical="center" wrapText="1" readingOrder="1"/>
    </xf>
    <xf numFmtId="178" fontId="4" fillId="3" borderId="30" xfId="0" applyNumberFormat="1" applyFont="1" applyFill="1" applyBorder="1" applyAlignment="1">
      <alignment horizontal="center" vertical="center" wrapText="1"/>
    </xf>
    <xf numFmtId="178" fontId="4" fillId="3" borderId="31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 readingOrder="1"/>
    </xf>
    <xf numFmtId="0" fontId="7" fillId="3" borderId="23" xfId="0" applyFont="1" applyFill="1" applyBorder="1" applyAlignment="1">
      <alignment horizontal="center" vertical="center" wrapText="1" readingOrder="1"/>
    </xf>
    <xf numFmtId="176" fontId="4" fillId="0" borderId="11" xfId="0" quotePrefix="1" applyNumberFormat="1" applyFont="1" applyBorder="1" applyAlignment="1">
      <alignment horizontal="center" vertical="center" wrapText="1"/>
    </xf>
    <xf numFmtId="178" fontId="4" fillId="0" borderId="30" xfId="0" applyNumberFormat="1" applyFont="1" applyBorder="1" applyAlignment="1">
      <alignment horizontal="center" vertical="center" wrapText="1"/>
    </xf>
    <xf numFmtId="178" fontId="4" fillId="0" borderId="31" xfId="0" applyNumberFormat="1" applyFont="1" applyBorder="1" applyAlignment="1">
      <alignment horizontal="center" vertical="center" wrapText="1"/>
    </xf>
    <xf numFmtId="179" fontId="4" fillId="0" borderId="11" xfId="0" applyNumberFormat="1" applyFont="1" applyBorder="1" applyAlignment="1">
      <alignment horizontal="center" vertical="center" wrapText="1"/>
    </xf>
    <xf numFmtId="179" fontId="4" fillId="0" borderId="12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 readingOrder="1"/>
    </xf>
    <xf numFmtId="178" fontId="3" fillId="0" borderId="31" xfId="0" applyNumberFormat="1" applyFont="1" applyBorder="1" applyAlignment="1">
      <alignment horizontal="center" vertical="center" wrapText="1" readingOrder="1"/>
    </xf>
    <xf numFmtId="176" fontId="4" fillId="0" borderId="0" xfId="0" quotePrefix="1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readingOrder="1"/>
    </xf>
    <xf numFmtId="176" fontId="4" fillId="0" borderId="11" xfId="0" applyNumberFormat="1" applyFont="1" applyBorder="1" applyAlignment="1">
      <alignment horizontal="center" vertical="center" wrapText="1"/>
    </xf>
    <xf numFmtId="176" fontId="2" fillId="0" borderId="30" xfId="0" applyNumberFormat="1" applyFont="1" applyBorder="1" applyAlignment="1">
      <alignment horizontal="center" vertical="center"/>
    </xf>
    <xf numFmtId="0" fontId="2" fillId="5" borderId="26" xfId="0" applyFont="1" applyFill="1" applyBorder="1" applyAlignment="1">
      <alignment horizontal="left" vertical="center" wrapText="1" readingOrder="1"/>
    </xf>
    <xf numFmtId="0" fontId="2" fillId="5" borderId="27" xfId="0" applyFont="1" applyFill="1" applyBorder="1" applyAlignment="1">
      <alignment horizontal="left" vertical="center" wrapText="1" readingOrder="1"/>
    </xf>
    <xf numFmtId="0" fontId="2" fillId="5" borderId="14" xfId="0" applyFont="1" applyFill="1" applyBorder="1" applyAlignment="1">
      <alignment horizontal="left" vertical="center" wrapText="1" readingOrder="1"/>
    </xf>
    <xf numFmtId="180" fontId="4" fillId="0" borderId="1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180" fontId="4" fillId="0" borderId="25" xfId="0" applyNumberFormat="1" applyFont="1" applyBorder="1" applyAlignment="1">
      <alignment horizontal="center" vertical="center" wrapText="1"/>
    </xf>
    <xf numFmtId="181" fontId="2" fillId="0" borderId="0" xfId="0" applyNumberFormat="1" applyFont="1" applyAlignment="1">
      <alignment horizontal="center" vertical="center"/>
    </xf>
    <xf numFmtId="180" fontId="2" fillId="0" borderId="11" xfId="1" applyNumberFormat="1" applyFont="1" applyBorder="1" applyAlignment="1">
      <alignment horizontal="center" vertical="center"/>
    </xf>
    <xf numFmtId="180" fontId="2" fillId="0" borderId="12" xfId="1" applyNumberFormat="1" applyFont="1" applyBorder="1" applyAlignment="1">
      <alignment horizontal="center" vertical="center"/>
    </xf>
    <xf numFmtId="182" fontId="2" fillId="0" borderId="30" xfId="1" applyNumberFormat="1" applyFont="1" applyBorder="1" applyAlignment="1">
      <alignment horizontal="center" vertical="center"/>
    </xf>
    <xf numFmtId="182" fontId="2" fillId="0" borderId="3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readingOrder="1"/>
    </xf>
    <xf numFmtId="0" fontId="2" fillId="5" borderId="9" xfId="0" applyFont="1" applyFill="1" applyBorder="1" applyAlignment="1">
      <alignment horizontal="left" vertical="center" wrapText="1" readingOrder="1"/>
    </xf>
    <xf numFmtId="0" fontId="2" fillId="5" borderId="24" xfId="0" applyFont="1" applyFill="1" applyBorder="1" applyAlignment="1">
      <alignment horizontal="left" vertical="center" wrapText="1" readingOrder="1"/>
    </xf>
    <xf numFmtId="0" fontId="8" fillId="6" borderId="38" xfId="0" applyFont="1" applyFill="1" applyBorder="1" applyAlignment="1">
      <alignment horizontal="left" shrinkToFit="1"/>
    </xf>
    <xf numFmtId="0" fontId="2" fillId="5" borderId="38" xfId="0" applyFont="1" applyFill="1" applyBorder="1"/>
    <xf numFmtId="0" fontId="2" fillId="5" borderId="15" xfId="0" applyFont="1" applyFill="1" applyBorder="1" applyAlignment="1">
      <alignment horizontal="left" shrinkToFit="1"/>
    </xf>
    <xf numFmtId="0" fontId="2" fillId="5" borderId="16" xfId="0" applyFont="1" applyFill="1" applyBorder="1" applyAlignment="1">
      <alignment horizontal="left" shrinkToFit="1"/>
    </xf>
    <xf numFmtId="0" fontId="2" fillId="5" borderId="19" xfId="0" applyFont="1" applyFill="1" applyBorder="1" applyAlignment="1">
      <alignment horizontal="left" shrinkToFit="1"/>
    </xf>
    <xf numFmtId="0" fontId="7" fillId="3" borderId="21" xfId="0" applyFont="1" applyFill="1" applyBorder="1" applyAlignment="1">
      <alignment horizontal="center" vertical="center" wrapText="1" readingOrder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4" fillId="0" borderId="29" xfId="0" applyNumberFormat="1" applyFont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left" vertical="center" shrinkToFit="1" readingOrder="1"/>
    </xf>
    <xf numFmtId="0" fontId="2" fillId="5" borderId="41" xfId="0" applyFont="1" applyFill="1" applyBorder="1" applyAlignment="1">
      <alignment horizontal="left" vertical="center" shrinkToFit="1" readingOrder="1"/>
    </xf>
    <xf numFmtId="0" fontId="2" fillId="5" borderId="25" xfId="0" applyFont="1" applyFill="1" applyBorder="1" applyAlignment="1">
      <alignment horizontal="left" vertical="center" shrinkToFit="1" readingOrder="1"/>
    </xf>
    <xf numFmtId="179" fontId="4" fillId="0" borderId="10" xfId="0" applyNumberFormat="1" applyFont="1" applyBorder="1" applyAlignment="1">
      <alignment horizontal="center" vertical="center" wrapText="1"/>
    </xf>
    <xf numFmtId="178" fontId="3" fillId="0" borderId="29" xfId="0" applyNumberFormat="1" applyFont="1" applyBorder="1" applyAlignment="1">
      <alignment horizontal="center" vertical="center" wrapText="1" readingOrder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176" fontId="4" fillId="9" borderId="11" xfId="0" quotePrefix="1" applyNumberFormat="1" applyFont="1" applyFill="1" applyBorder="1" applyAlignment="1">
      <alignment horizontal="center" vertical="center" wrapText="1"/>
    </xf>
    <xf numFmtId="176" fontId="4" fillId="9" borderId="12" xfId="0" quotePrefix="1" applyNumberFormat="1" applyFont="1" applyFill="1" applyBorder="1" applyAlignment="1">
      <alignment horizontal="center" vertical="center" wrapText="1"/>
    </xf>
    <xf numFmtId="176" fontId="4" fillId="9" borderId="30" xfId="0" quotePrefix="1" applyNumberFormat="1" applyFont="1" applyFill="1" applyBorder="1" applyAlignment="1">
      <alignment horizontal="center" vertical="center" wrapText="1"/>
    </xf>
    <xf numFmtId="176" fontId="4" fillId="9" borderId="31" xfId="0" quotePrefix="1" applyNumberFormat="1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left" vertical="center" wrapText="1" readingOrder="1"/>
    </xf>
    <xf numFmtId="180" fontId="4" fillId="0" borderId="6" xfId="0" applyNumberFormat="1" applyFont="1" applyBorder="1" applyAlignment="1">
      <alignment horizontal="center" vertical="center" wrapText="1"/>
    </xf>
    <xf numFmtId="180" fontId="4" fillId="0" borderId="34" xfId="0" applyNumberFormat="1" applyFont="1" applyBorder="1" applyAlignment="1">
      <alignment horizontal="center" vertical="center" wrapText="1"/>
    </xf>
    <xf numFmtId="0" fontId="8" fillId="6" borderId="45" xfId="0" applyFont="1" applyFill="1" applyBorder="1"/>
    <xf numFmtId="0" fontId="2" fillId="5" borderId="45" xfId="0" applyFont="1" applyFill="1" applyBorder="1" applyAlignment="1">
      <alignment horizontal="left"/>
    </xf>
    <xf numFmtId="0" fontId="2" fillId="5" borderId="47" xfId="0" applyFont="1" applyFill="1" applyBorder="1" applyAlignment="1">
      <alignment horizontal="left" vertical="center" wrapText="1" readingOrder="1"/>
    </xf>
    <xf numFmtId="0" fontId="2" fillId="5" borderId="48" xfId="0" applyFont="1" applyFill="1" applyBorder="1" applyAlignment="1">
      <alignment horizontal="left" vertical="center" wrapText="1" readingOrder="1"/>
    </xf>
    <xf numFmtId="0" fontId="2" fillId="5" borderId="49" xfId="0" applyFont="1" applyFill="1" applyBorder="1" applyAlignment="1">
      <alignment horizontal="left" vertical="center" wrapText="1" readingOrder="1"/>
    </xf>
    <xf numFmtId="0" fontId="2" fillId="5" borderId="0" xfId="0" applyFont="1" applyFill="1" applyAlignment="1">
      <alignment horizontal="left" vertical="center" wrapText="1" readingOrder="1"/>
    </xf>
    <xf numFmtId="0" fontId="2" fillId="5" borderId="51" xfId="0" applyFont="1" applyFill="1" applyBorder="1" applyAlignment="1">
      <alignment horizontal="left" vertical="center" wrapText="1" readingOrder="1"/>
    </xf>
    <xf numFmtId="0" fontId="2" fillId="5" borderId="3" xfId="0" applyFont="1" applyFill="1" applyBorder="1" applyAlignment="1">
      <alignment horizontal="left" vertical="center" wrapText="1" readingOrder="1"/>
    </xf>
    <xf numFmtId="0" fontId="2" fillId="5" borderId="52" xfId="0" applyFont="1" applyFill="1" applyBorder="1" applyAlignment="1">
      <alignment horizontal="left" vertical="center" wrapText="1" readingOrder="1"/>
    </xf>
    <xf numFmtId="0" fontId="2" fillId="5" borderId="33" xfId="0" applyFont="1" applyFill="1" applyBorder="1" applyAlignment="1">
      <alignment horizontal="left" vertical="center" wrapText="1" readingOrder="1"/>
    </xf>
    <xf numFmtId="0" fontId="2" fillId="5" borderId="13" xfId="0" applyFont="1" applyFill="1" applyBorder="1" applyAlignment="1">
      <alignment horizontal="left"/>
    </xf>
    <xf numFmtId="0" fontId="2" fillId="5" borderId="52" xfId="0" applyFont="1" applyFill="1" applyBorder="1" applyAlignment="1">
      <alignment horizontal="left"/>
    </xf>
    <xf numFmtId="0" fontId="2" fillId="5" borderId="53" xfId="0" applyFont="1" applyFill="1" applyBorder="1" applyAlignment="1">
      <alignment horizontal="left"/>
    </xf>
    <xf numFmtId="0" fontId="2" fillId="5" borderId="54" xfId="0" applyFont="1" applyFill="1" applyBorder="1" applyAlignment="1">
      <alignment horizontal="left"/>
    </xf>
    <xf numFmtId="183" fontId="4" fillId="0" borderId="6" xfId="2" quotePrefix="1" applyNumberFormat="1" applyFont="1" applyFill="1" applyBorder="1" applyAlignment="1">
      <alignment horizontal="center" vertical="center" wrapText="1"/>
    </xf>
    <xf numFmtId="176" fontId="4" fillId="9" borderId="56" xfId="0" quotePrefix="1" applyNumberFormat="1" applyFont="1" applyFill="1" applyBorder="1" applyAlignment="1">
      <alignment horizontal="center" vertical="center" wrapText="1"/>
    </xf>
    <xf numFmtId="176" fontId="4" fillId="9" borderId="55" xfId="0" quotePrefix="1" applyNumberFormat="1" applyFont="1" applyFill="1" applyBorder="1" applyAlignment="1">
      <alignment horizontal="center" vertical="center" wrapText="1"/>
    </xf>
    <xf numFmtId="176" fontId="4" fillId="9" borderId="57" xfId="0" quotePrefix="1" applyNumberFormat="1" applyFont="1" applyFill="1" applyBorder="1" applyAlignment="1">
      <alignment horizontal="center" vertical="center" wrapText="1"/>
    </xf>
    <xf numFmtId="176" fontId="4" fillId="9" borderId="58" xfId="0" quotePrefix="1" applyNumberFormat="1" applyFont="1" applyFill="1" applyBorder="1" applyAlignment="1">
      <alignment horizontal="center" vertical="center" wrapText="1"/>
    </xf>
    <xf numFmtId="176" fontId="4" fillId="9" borderId="59" xfId="0" quotePrefix="1" applyNumberFormat="1" applyFont="1" applyFill="1" applyBorder="1" applyAlignment="1">
      <alignment horizontal="center" vertical="center" wrapText="1"/>
    </xf>
    <xf numFmtId="176" fontId="4" fillId="3" borderId="35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11" xfId="0" quotePrefix="1" applyNumberFormat="1" applyFont="1" applyFill="1" applyBorder="1" applyAlignment="1">
      <alignment horizontal="center" vertical="center" wrapText="1"/>
    </xf>
    <xf numFmtId="176" fontId="4" fillId="3" borderId="12" xfId="0" quotePrefix="1" applyNumberFormat="1" applyFont="1" applyFill="1" applyBorder="1" applyAlignment="1">
      <alignment horizontal="center" vertical="center" wrapText="1"/>
    </xf>
    <xf numFmtId="178" fontId="4" fillId="3" borderId="3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83" fontId="4" fillId="0" borderId="34" xfId="2" quotePrefix="1" applyNumberFormat="1" applyFont="1" applyFill="1" applyBorder="1" applyAlignment="1">
      <alignment horizontal="center" vertical="center" wrapText="1"/>
    </xf>
    <xf numFmtId="180" fontId="4" fillId="0" borderId="10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76" fontId="4" fillId="9" borderId="60" xfId="0" quotePrefix="1" applyNumberFormat="1" applyFont="1" applyFill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3" fontId="4" fillId="0" borderId="3" xfId="2" quotePrefix="1" applyNumberFormat="1" applyFont="1" applyFill="1" applyBorder="1" applyAlignment="1">
      <alignment horizontal="center" vertical="center" wrapText="1"/>
    </xf>
    <xf numFmtId="180" fontId="2" fillId="0" borderId="10" xfId="1" applyNumberFormat="1" applyFont="1" applyBorder="1" applyAlignment="1">
      <alignment horizontal="center" vertical="center"/>
    </xf>
    <xf numFmtId="182" fontId="2" fillId="0" borderId="29" xfId="1" applyNumberFormat="1" applyFont="1" applyBorder="1" applyAlignment="1">
      <alignment horizontal="center" vertical="center"/>
    </xf>
    <xf numFmtId="0" fontId="2" fillId="5" borderId="34" xfId="0" applyFont="1" applyFill="1" applyBorder="1" applyAlignment="1">
      <alignment horizontal="left" vertical="center" shrinkToFit="1" readingOrder="1"/>
    </xf>
    <xf numFmtId="176" fontId="2" fillId="0" borderId="29" xfId="0" applyNumberFormat="1" applyFont="1" applyBorder="1" applyAlignment="1">
      <alignment horizontal="center" vertical="center"/>
    </xf>
    <xf numFmtId="0" fontId="12" fillId="10" borderId="0" xfId="0" applyFont="1" applyFill="1" applyAlignment="1">
      <alignment horizontal="center"/>
    </xf>
    <xf numFmtId="178" fontId="4" fillId="0" borderId="41" xfId="0" applyNumberFormat="1" applyFont="1" applyBorder="1" applyAlignment="1">
      <alignment horizontal="center" vertical="center" wrapText="1"/>
    </xf>
    <xf numFmtId="178" fontId="4" fillId="0" borderId="42" xfId="0" applyNumberFormat="1" applyFont="1" applyBorder="1" applyAlignment="1">
      <alignment horizontal="center" vertical="center" wrapText="1"/>
    </xf>
    <xf numFmtId="178" fontId="4" fillId="0" borderId="36" xfId="0" applyNumberFormat="1" applyFont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left" vertical="center" shrinkToFit="1" readingOrder="1"/>
    </xf>
    <xf numFmtId="0" fontId="2" fillId="5" borderId="47" xfId="0" applyFont="1" applyFill="1" applyBorder="1" applyAlignment="1">
      <alignment horizontal="left" vertical="center" shrinkToFit="1" readingOrder="1"/>
    </xf>
    <xf numFmtId="0" fontId="2" fillId="5" borderId="48" xfId="0" applyFont="1" applyFill="1" applyBorder="1" applyAlignment="1">
      <alignment horizontal="left" vertical="center" shrinkToFit="1" readingOrder="1"/>
    </xf>
    <xf numFmtId="0" fontId="7" fillId="3" borderId="62" xfId="0" applyFont="1" applyFill="1" applyBorder="1" applyAlignment="1">
      <alignment horizontal="center" vertical="center" wrapText="1" readingOrder="1"/>
    </xf>
    <xf numFmtId="176" fontId="4" fillId="0" borderId="35" xfId="0" applyNumberFormat="1" applyFont="1" applyBorder="1" applyAlignment="1">
      <alignment horizontal="center" vertical="center" wrapText="1"/>
    </xf>
    <xf numFmtId="176" fontId="4" fillId="0" borderId="36" xfId="0" applyNumberFormat="1" applyFont="1" applyBorder="1" applyAlignment="1">
      <alignment horizontal="center" vertical="center" wrapText="1"/>
    </xf>
    <xf numFmtId="178" fontId="4" fillId="0" borderId="37" xfId="0" applyNumberFormat="1" applyFont="1" applyBorder="1" applyAlignment="1">
      <alignment horizontal="center" vertical="center" wrapText="1"/>
    </xf>
    <xf numFmtId="180" fontId="4" fillId="0" borderId="41" xfId="0" applyNumberFormat="1" applyFont="1" applyBorder="1" applyAlignment="1">
      <alignment horizontal="center" vertical="center" wrapText="1"/>
    </xf>
    <xf numFmtId="180" fontId="4" fillId="0" borderId="43" xfId="0" applyNumberFormat="1" applyFont="1" applyBorder="1" applyAlignment="1">
      <alignment horizontal="center" vertical="center" wrapText="1"/>
    </xf>
    <xf numFmtId="181" fontId="2" fillId="0" borderId="3" xfId="0" applyNumberFormat="1" applyFont="1" applyBorder="1" applyAlignment="1">
      <alignment horizontal="center" vertical="center"/>
    </xf>
    <xf numFmtId="181" fontId="2" fillId="0" borderId="6" xfId="0" applyNumberFormat="1" applyFont="1" applyBorder="1" applyAlignment="1">
      <alignment horizontal="center" vertical="center"/>
    </xf>
    <xf numFmtId="181" fontId="2" fillId="0" borderId="34" xfId="0" applyNumberFormat="1" applyFont="1" applyBorder="1" applyAlignment="1">
      <alignment horizontal="center" vertical="center"/>
    </xf>
    <xf numFmtId="184" fontId="2" fillId="0" borderId="37" xfId="0" applyNumberFormat="1" applyFont="1" applyBorder="1" applyAlignment="1">
      <alignment horizontal="center" vertical="center"/>
    </xf>
    <xf numFmtId="184" fontId="2" fillId="0" borderId="30" xfId="0" applyNumberFormat="1" applyFont="1" applyBorder="1" applyAlignment="1">
      <alignment horizontal="center" vertical="center"/>
    </xf>
    <xf numFmtId="184" fontId="2" fillId="0" borderId="31" xfId="0" applyNumberFormat="1" applyFont="1" applyBorder="1" applyAlignment="1">
      <alignment horizontal="center" vertical="center"/>
    </xf>
    <xf numFmtId="0" fontId="2" fillId="8" borderId="37" xfId="0" applyFont="1" applyFill="1" applyBorder="1" applyAlignment="1">
      <alignment horizontal="left" vertical="center" wrapText="1"/>
    </xf>
    <xf numFmtId="0" fontId="2" fillId="8" borderId="29" xfId="0" applyFont="1" applyFill="1" applyBorder="1" applyAlignment="1">
      <alignment horizontal="left" vertical="center" wrapText="1"/>
    </xf>
    <xf numFmtId="0" fontId="2" fillId="8" borderId="31" xfId="0" applyFont="1" applyFill="1" applyBorder="1" applyAlignment="1">
      <alignment horizontal="left" vertical="center"/>
    </xf>
    <xf numFmtId="0" fontId="2" fillId="8" borderId="2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34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 wrapText="1" readingOrder="1"/>
    </xf>
    <xf numFmtId="0" fontId="2" fillId="5" borderId="50" xfId="0" applyFont="1" applyFill="1" applyBorder="1" applyAlignment="1">
      <alignment horizontal="left" vertical="center" wrapText="1" readingOrder="1"/>
    </xf>
    <xf numFmtId="0" fontId="2" fillId="5" borderId="42" xfId="0" applyFont="1" applyFill="1" applyBorder="1" applyAlignment="1">
      <alignment horizontal="left" vertical="center" wrapText="1" readingOrder="1"/>
    </xf>
    <xf numFmtId="0" fontId="3" fillId="2" borderId="24" xfId="0" applyFont="1" applyFill="1" applyBorder="1" applyAlignment="1">
      <alignment horizontal="left" vertical="top" wrapText="1" readingOrder="1"/>
    </xf>
    <xf numFmtId="0" fontId="3" fillId="2" borderId="48" xfId="0" applyFont="1" applyFill="1" applyBorder="1" applyAlignment="1">
      <alignment horizontal="left" vertical="top" wrapText="1" readingOrder="1"/>
    </xf>
    <xf numFmtId="0" fontId="3" fillId="2" borderId="41" xfId="0" applyFont="1" applyFill="1" applyBorder="1" applyAlignment="1">
      <alignment horizontal="left" vertical="top" wrapText="1" readingOrder="1"/>
    </xf>
    <xf numFmtId="0" fontId="3" fillId="2" borderId="28" xfId="0" applyFont="1" applyFill="1" applyBorder="1" applyAlignment="1">
      <alignment horizontal="left" vertical="top" wrapText="1" readingOrder="1"/>
    </xf>
    <xf numFmtId="0" fontId="3" fillId="2" borderId="50" xfId="0" applyFont="1" applyFill="1" applyBorder="1" applyAlignment="1">
      <alignment horizontal="left" vertical="top" wrapText="1" readingOrder="1"/>
    </xf>
    <xf numFmtId="0" fontId="3" fillId="2" borderId="42" xfId="0" applyFont="1" applyFill="1" applyBorder="1" applyAlignment="1">
      <alignment horizontal="left" vertical="top" wrapText="1" readingOrder="1"/>
    </xf>
    <xf numFmtId="0" fontId="2" fillId="2" borderId="9" xfId="0" applyFont="1" applyFill="1" applyBorder="1" applyAlignment="1">
      <alignment horizontal="left" vertical="top" wrapText="1"/>
    </xf>
    <xf numFmtId="0" fontId="2" fillId="2" borderId="47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/>
    </xf>
    <xf numFmtId="0" fontId="3" fillId="7" borderId="9" xfId="0" applyFont="1" applyFill="1" applyBorder="1" applyAlignment="1">
      <alignment horizontal="left" vertical="center" wrapText="1" readingOrder="1"/>
    </xf>
    <xf numFmtId="0" fontId="3" fillId="7" borderId="47" xfId="0" applyFont="1" applyFill="1" applyBorder="1" applyAlignment="1">
      <alignment horizontal="left" vertical="center" wrapText="1" readingOrder="1"/>
    </xf>
    <xf numFmtId="0" fontId="3" fillId="7" borderId="40" xfId="0" applyFont="1" applyFill="1" applyBorder="1" applyAlignment="1">
      <alignment horizontal="left" vertical="center" wrapText="1" readingOrder="1"/>
    </xf>
    <xf numFmtId="0" fontId="3" fillId="7" borderId="28" xfId="0" applyFont="1" applyFill="1" applyBorder="1" applyAlignment="1">
      <alignment horizontal="left" vertical="center" wrapText="1" readingOrder="1"/>
    </xf>
    <xf numFmtId="0" fontId="3" fillId="7" borderId="50" xfId="0" applyFont="1" applyFill="1" applyBorder="1" applyAlignment="1">
      <alignment horizontal="left" vertical="center" wrapText="1" readingOrder="1"/>
    </xf>
    <xf numFmtId="0" fontId="3" fillId="7" borderId="42" xfId="0" applyFont="1" applyFill="1" applyBorder="1" applyAlignment="1">
      <alignment horizontal="left" vertical="center" wrapText="1" readingOrder="1"/>
    </xf>
    <xf numFmtId="0" fontId="2" fillId="8" borderId="35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 shrinkToFit="1" readingOrder="1"/>
    </xf>
    <xf numFmtId="0" fontId="2" fillId="5" borderId="2" xfId="0" applyFont="1" applyFill="1" applyBorder="1" applyAlignment="1">
      <alignment horizontal="left" vertical="center" shrinkToFit="1" readingOrder="1"/>
    </xf>
    <xf numFmtId="0" fontId="2" fillId="8" borderId="28" xfId="0" applyFont="1" applyFill="1" applyBorder="1" applyAlignment="1">
      <alignment horizontal="left" vertical="center" shrinkToFit="1" readingOrder="1"/>
    </xf>
    <xf numFmtId="0" fontId="2" fillId="8" borderId="50" xfId="0" applyFont="1" applyFill="1" applyBorder="1" applyAlignment="1">
      <alignment horizontal="left" vertical="center" shrinkToFit="1" readingOrder="1"/>
    </xf>
    <xf numFmtId="0" fontId="2" fillId="8" borderId="42" xfId="0" applyFont="1" applyFill="1" applyBorder="1" applyAlignment="1">
      <alignment horizontal="left" vertical="center" shrinkToFit="1" readingOrder="1"/>
    </xf>
    <xf numFmtId="0" fontId="3" fillId="3" borderId="32" xfId="0" applyFont="1" applyFill="1" applyBorder="1" applyAlignment="1">
      <alignment horizontal="left" vertical="center" wrapText="1" readingOrder="1"/>
    </xf>
    <xf numFmtId="0" fontId="3" fillId="3" borderId="46" xfId="0" applyFont="1" applyFill="1" applyBorder="1" applyAlignment="1">
      <alignment horizontal="left" vertical="center" wrapText="1" readingOrder="1"/>
    </xf>
    <xf numFmtId="0" fontId="3" fillId="3" borderId="39" xfId="0" applyFont="1" applyFill="1" applyBorder="1" applyAlignment="1">
      <alignment horizontal="left" vertical="center" wrapText="1" readingOrder="1"/>
    </xf>
    <xf numFmtId="0" fontId="2" fillId="5" borderId="24" xfId="0" applyFont="1" applyFill="1" applyBorder="1" applyAlignment="1">
      <alignment horizontal="left" vertical="center" wrapText="1" readingOrder="1"/>
    </xf>
    <xf numFmtId="0" fontId="2" fillId="5" borderId="48" xfId="0" applyFont="1" applyFill="1" applyBorder="1" applyAlignment="1">
      <alignment horizontal="left" vertical="center" wrapText="1" readingOrder="1"/>
    </xf>
    <xf numFmtId="0" fontId="2" fillId="5" borderId="41" xfId="0" applyFont="1" applyFill="1" applyBorder="1" applyAlignment="1">
      <alignment horizontal="left" vertical="center" wrapText="1" readingOrder="1"/>
    </xf>
    <xf numFmtId="0" fontId="3" fillId="3" borderId="33" xfId="0" applyFont="1" applyFill="1" applyBorder="1" applyAlignment="1">
      <alignment horizontal="left" vertical="center" wrapText="1" readingOrder="1"/>
    </xf>
    <xf numFmtId="0" fontId="3" fillId="3" borderId="49" xfId="0" applyFont="1" applyFill="1" applyBorder="1" applyAlignment="1">
      <alignment horizontal="left" vertical="center" wrapText="1" readingOrder="1"/>
    </xf>
    <xf numFmtId="0" fontId="3" fillId="3" borderId="43" xfId="0" applyFont="1" applyFill="1" applyBorder="1" applyAlignment="1">
      <alignment horizontal="left" vertical="center" wrapText="1" readingOrder="1"/>
    </xf>
    <xf numFmtId="0" fontId="3" fillId="3" borderId="28" xfId="0" applyFont="1" applyFill="1" applyBorder="1" applyAlignment="1">
      <alignment horizontal="left" vertical="center" wrapText="1" readingOrder="1"/>
    </xf>
    <xf numFmtId="0" fontId="3" fillId="3" borderId="50" xfId="0" applyFont="1" applyFill="1" applyBorder="1" applyAlignment="1">
      <alignment horizontal="left" vertical="center" wrapText="1" readingOrder="1"/>
    </xf>
    <xf numFmtId="0" fontId="3" fillId="3" borderId="42" xfId="0" applyFont="1" applyFill="1" applyBorder="1" applyAlignment="1">
      <alignment horizontal="left" vertical="center" wrapText="1" readingOrder="1"/>
    </xf>
    <xf numFmtId="0" fontId="11" fillId="5" borderId="44" xfId="0" applyFont="1" applyFill="1" applyBorder="1" applyAlignment="1">
      <alignment horizontal="left" vertical="top" wrapText="1" readingOrder="1"/>
    </xf>
    <xf numFmtId="0" fontId="11" fillId="5" borderId="51" xfId="0" applyFont="1" applyFill="1" applyBorder="1" applyAlignment="1">
      <alignment horizontal="left" vertical="top" wrapText="1" readingOrder="1"/>
    </xf>
    <xf numFmtId="0" fontId="11" fillId="5" borderId="33" xfId="0" applyFont="1" applyFill="1" applyBorder="1" applyAlignment="1">
      <alignment horizontal="left" vertical="top" wrapText="1" readingOrder="1"/>
    </xf>
    <xf numFmtId="0" fontId="11" fillId="5" borderId="3" xfId="0" applyFont="1" applyFill="1" applyBorder="1" applyAlignment="1">
      <alignment horizontal="left" vertical="top" wrapText="1" readingOrder="1"/>
    </xf>
    <xf numFmtId="0" fontId="2" fillId="5" borderId="44" xfId="0" applyFont="1" applyFill="1" applyBorder="1" applyAlignment="1">
      <alignment horizontal="left" vertical="top" shrinkToFit="1" readingOrder="1"/>
    </xf>
    <xf numFmtId="0" fontId="2" fillId="5" borderId="51" xfId="0" applyFont="1" applyFill="1" applyBorder="1" applyAlignment="1">
      <alignment horizontal="left" vertical="top" shrinkToFit="1" readingOrder="1"/>
    </xf>
    <xf numFmtId="0" fontId="2" fillId="5" borderId="13" xfId="0" applyFont="1" applyFill="1" applyBorder="1" applyAlignment="1">
      <alignment horizontal="left" vertical="top" shrinkToFit="1" readingOrder="1"/>
    </xf>
    <xf numFmtId="0" fontId="2" fillId="5" borderId="52" xfId="0" applyFont="1" applyFill="1" applyBorder="1" applyAlignment="1">
      <alignment horizontal="left" vertical="top" shrinkToFit="1" readingOrder="1"/>
    </xf>
    <xf numFmtId="0" fontId="2" fillId="5" borderId="33" xfId="0" applyFont="1" applyFill="1" applyBorder="1" applyAlignment="1">
      <alignment horizontal="left" vertical="top" shrinkToFit="1" readingOrder="1"/>
    </xf>
    <xf numFmtId="0" fontId="2" fillId="5" borderId="3" xfId="0" applyFont="1" applyFill="1" applyBorder="1" applyAlignment="1">
      <alignment horizontal="left" vertical="top" shrinkToFi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9"/>
  <sheetViews>
    <sheetView showGridLines="0" view="pageBreakPreview" zoomScale="85" zoomScaleNormal="85" zoomScaleSheetLayoutView="85" workbookViewId="0">
      <selection activeCell="G8" sqref="G8"/>
    </sheetView>
  </sheetViews>
  <sheetFormatPr defaultColWidth="9" defaultRowHeight="18.75" x14ac:dyDescent="0.4"/>
  <cols>
    <col min="1" max="1" width="1.875" style="1" customWidth="1"/>
    <col min="2" max="2" width="11.375" style="1" customWidth="1"/>
    <col min="3" max="3" width="9.25" style="1" bestFit="1" customWidth="1"/>
    <col min="4" max="4" width="23.125" style="11" customWidth="1"/>
    <col min="5" max="9" width="18.375" style="1" customWidth="1"/>
    <col min="10" max="10" width="2.5" style="1" customWidth="1"/>
    <col min="11" max="11" width="21.375" style="1" bestFit="1" customWidth="1"/>
    <col min="12" max="16384" width="9" style="1"/>
  </cols>
  <sheetData>
    <row r="1" spans="2:12" ht="9.75" customHeight="1" x14ac:dyDescent="0.4"/>
    <row r="2" spans="2:12" s="5" customFormat="1" ht="19.5" x14ac:dyDescent="0.4">
      <c r="B2" s="10" t="s">
        <v>61</v>
      </c>
      <c r="C2" s="10"/>
      <c r="D2" s="12"/>
    </row>
    <row r="3" spans="2:12" s="5" customFormat="1" ht="19.5" thickBot="1" x14ac:dyDescent="0.45">
      <c r="B3" s="28" t="s">
        <v>25</v>
      </c>
      <c r="C3" s="28"/>
      <c r="D3" s="12"/>
    </row>
    <row r="4" spans="2:12" ht="19.5" thickBot="1" x14ac:dyDescent="0.45">
      <c r="B4" s="20" t="s">
        <v>22</v>
      </c>
      <c r="C4" s="86"/>
      <c r="D4" s="62"/>
      <c r="E4" s="21" t="s">
        <v>3</v>
      </c>
      <c r="F4" s="22" t="s">
        <v>0</v>
      </c>
      <c r="G4" s="22" t="s">
        <v>1</v>
      </c>
      <c r="H4" s="22" t="s">
        <v>2</v>
      </c>
      <c r="I4" s="23" t="s">
        <v>7</v>
      </c>
      <c r="J4" s="44"/>
      <c r="K4" s="59" t="s">
        <v>27</v>
      </c>
    </row>
    <row r="5" spans="2:12" ht="19.5" customHeight="1" x14ac:dyDescent="0.4">
      <c r="B5" s="24" t="s">
        <v>30</v>
      </c>
      <c r="C5" s="87"/>
      <c r="D5" s="63"/>
      <c r="E5" s="25">
        <f>SUM(E6:E8)</f>
        <v>0</v>
      </c>
      <c r="F5" s="26">
        <f t="shared" ref="F5:H5" si="0">SUM(F6:F8)</f>
        <v>0</v>
      </c>
      <c r="G5" s="26">
        <f t="shared" si="0"/>
        <v>0</v>
      </c>
      <c r="H5" s="26">
        <f t="shared" si="0"/>
        <v>0</v>
      </c>
      <c r="I5" s="27">
        <f>SUM(I6:I8)</f>
        <v>0</v>
      </c>
      <c r="K5" s="111" t="s">
        <v>28</v>
      </c>
    </row>
    <row r="6" spans="2:12" ht="19.5" customHeight="1" x14ac:dyDescent="0.4">
      <c r="B6" s="96" t="s">
        <v>20</v>
      </c>
      <c r="C6" s="97"/>
      <c r="D6" s="64" t="s">
        <v>58</v>
      </c>
      <c r="E6" s="13"/>
      <c r="F6" s="8"/>
      <c r="G6" s="8"/>
      <c r="H6" s="8"/>
      <c r="I6" s="15"/>
      <c r="K6" s="112" t="s">
        <v>29</v>
      </c>
      <c r="L6" s="1" t="s">
        <v>60</v>
      </c>
    </row>
    <row r="7" spans="2:12" ht="19.5" customHeight="1" x14ac:dyDescent="0.4">
      <c r="B7" s="96" t="s">
        <v>20</v>
      </c>
      <c r="C7" s="97"/>
      <c r="D7" s="65" t="s">
        <v>59</v>
      </c>
      <c r="E7" s="14"/>
      <c r="F7" s="9"/>
      <c r="G7" s="9"/>
      <c r="H7" s="9"/>
      <c r="I7" s="16"/>
      <c r="K7" s="112" t="s">
        <v>29</v>
      </c>
      <c r="L7" s="1" t="s">
        <v>60</v>
      </c>
    </row>
    <row r="8" spans="2:12" ht="19.5" customHeight="1" thickBot="1" x14ac:dyDescent="0.45">
      <c r="B8" s="98" t="s">
        <v>20</v>
      </c>
      <c r="C8" s="99"/>
      <c r="D8" s="66" t="s">
        <v>21</v>
      </c>
      <c r="E8" s="17"/>
      <c r="F8" s="18"/>
      <c r="G8" s="18"/>
      <c r="H8" s="18"/>
      <c r="I8" s="19"/>
      <c r="K8" s="112" t="s">
        <v>29</v>
      </c>
    </row>
    <row r="9" spans="2:12" ht="19.5" customHeight="1" x14ac:dyDescent="0.4">
      <c r="E9" s="7"/>
      <c r="F9" s="7"/>
      <c r="G9" s="7"/>
      <c r="H9" s="7"/>
      <c r="I9" s="6"/>
      <c r="K9" s="111"/>
    </row>
    <row r="10" spans="2:12" ht="19.5" customHeight="1" thickBot="1" x14ac:dyDescent="0.45">
      <c r="B10" s="28" t="s">
        <v>26</v>
      </c>
      <c r="C10" s="28"/>
      <c r="E10" s="7"/>
      <c r="F10" s="7"/>
      <c r="G10" s="7"/>
      <c r="H10" s="7"/>
      <c r="I10" s="6"/>
      <c r="K10" s="111"/>
    </row>
    <row r="11" spans="2:12" ht="50.25" thickBot="1" x14ac:dyDescent="0.45">
      <c r="B11" s="175" t="s">
        <v>23</v>
      </c>
      <c r="C11" s="176"/>
      <c r="D11" s="177"/>
      <c r="E11" s="67" t="s">
        <v>9</v>
      </c>
      <c r="F11" s="33" t="s">
        <v>10</v>
      </c>
      <c r="G11" s="33" t="s">
        <v>11</v>
      </c>
      <c r="H11" s="33" t="s">
        <v>12</v>
      </c>
      <c r="I11" s="34" t="s">
        <v>13</v>
      </c>
      <c r="K11" s="111"/>
    </row>
    <row r="12" spans="2:12" x14ac:dyDescent="0.4">
      <c r="B12" s="60" t="s">
        <v>4</v>
      </c>
      <c r="C12" s="88"/>
      <c r="D12" s="72"/>
      <c r="E12" s="68"/>
      <c r="F12" s="35"/>
      <c r="G12" s="101"/>
      <c r="H12" s="101"/>
      <c r="I12" s="102"/>
      <c r="K12" s="112" t="s">
        <v>29</v>
      </c>
    </row>
    <row r="13" spans="2:12" x14ac:dyDescent="0.4">
      <c r="B13" s="61" t="s">
        <v>5</v>
      </c>
      <c r="C13" s="89"/>
      <c r="D13" s="73"/>
      <c r="E13" s="69"/>
      <c r="F13" s="4"/>
      <c r="G13" s="103"/>
      <c r="H13" s="103"/>
      <c r="I13" s="104"/>
      <c r="K13" s="112" t="s">
        <v>29</v>
      </c>
    </row>
    <row r="14" spans="2:12" x14ac:dyDescent="0.4">
      <c r="B14" s="83" t="s">
        <v>14</v>
      </c>
      <c r="C14" s="92"/>
      <c r="D14" s="74" t="s">
        <v>42</v>
      </c>
      <c r="E14" s="2"/>
      <c r="F14" s="2"/>
      <c r="G14" s="2"/>
      <c r="H14" s="2"/>
      <c r="I14" s="29"/>
      <c r="K14" s="112" t="s">
        <v>29</v>
      </c>
    </row>
    <row r="15" spans="2:12" x14ac:dyDescent="0.4">
      <c r="B15" s="95"/>
      <c r="C15" s="93"/>
      <c r="D15" s="74" t="s">
        <v>43</v>
      </c>
      <c r="E15" s="105"/>
      <c r="F15" s="2"/>
      <c r="G15" s="2"/>
      <c r="H15" s="2"/>
      <c r="I15" s="29"/>
      <c r="K15" s="112" t="s">
        <v>29</v>
      </c>
    </row>
    <row r="16" spans="2:12" x14ac:dyDescent="0.4">
      <c r="B16" s="191" t="s">
        <v>52</v>
      </c>
      <c r="C16" s="192"/>
      <c r="D16" s="74" t="s">
        <v>15</v>
      </c>
      <c r="E16" s="70"/>
      <c r="F16" s="2"/>
      <c r="G16" s="2"/>
      <c r="H16" s="3"/>
      <c r="I16" s="30"/>
      <c r="K16" s="112" t="s">
        <v>29</v>
      </c>
    </row>
    <row r="17" spans="2:11" x14ac:dyDescent="0.4">
      <c r="B17" s="193"/>
      <c r="C17" s="194"/>
      <c r="D17" s="74" t="s">
        <v>16</v>
      </c>
      <c r="E17" s="70"/>
      <c r="F17" s="2"/>
      <c r="G17" s="2"/>
      <c r="H17" s="2"/>
      <c r="I17" s="29"/>
      <c r="K17" s="112" t="s">
        <v>29</v>
      </c>
    </row>
    <row r="18" spans="2:11" x14ac:dyDescent="0.4">
      <c r="B18" s="195"/>
      <c r="C18" s="196"/>
      <c r="D18" s="74" t="s">
        <v>62</v>
      </c>
      <c r="E18" s="70"/>
      <c r="F18" s="2"/>
      <c r="G18" s="2"/>
      <c r="H18" s="2"/>
      <c r="I18" s="29"/>
      <c r="K18" s="112" t="s">
        <v>29</v>
      </c>
    </row>
    <row r="19" spans="2:11" x14ac:dyDescent="0.4">
      <c r="B19" s="178" t="s">
        <v>17</v>
      </c>
      <c r="C19" s="179"/>
      <c r="D19" s="180"/>
      <c r="E19" s="70"/>
      <c r="F19" s="2"/>
      <c r="G19" s="2"/>
      <c r="H19" s="2"/>
      <c r="I19" s="29"/>
      <c r="K19" s="112" t="s">
        <v>29</v>
      </c>
    </row>
    <row r="20" spans="2:11" x14ac:dyDescent="0.4">
      <c r="B20" s="178" t="s">
        <v>6</v>
      </c>
      <c r="C20" s="179"/>
      <c r="D20" s="180"/>
      <c r="E20" s="70"/>
      <c r="F20" s="2"/>
      <c r="G20" s="2"/>
      <c r="H20" s="2"/>
      <c r="I20" s="29"/>
      <c r="K20" s="112" t="s">
        <v>29</v>
      </c>
    </row>
    <row r="21" spans="2:11" ht="18.75" customHeight="1" x14ac:dyDescent="0.4">
      <c r="B21" s="187" t="s">
        <v>44</v>
      </c>
      <c r="C21" s="188"/>
      <c r="D21" s="74" t="s">
        <v>62</v>
      </c>
      <c r="E21" s="70"/>
      <c r="F21" s="2"/>
      <c r="G21" s="2"/>
      <c r="H21" s="2"/>
      <c r="I21" s="29"/>
      <c r="K21" s="112" t="s">
        <v>29</v>
      </c>
    </row>
    <row r="22" spans="2:11" x14ac:dyDescent="0.4">
      <c r="B22" s="189"/>
      <c r="C22" s="190"/>
      <c r="D22" s="74" t="s">
        <v>19</v>
      </c>
      <c r="E22" s="70"/>
      <c r="F22" s="2"/>
      <c r="G22" s="2"/>
      <c r="H22" s="2"/>
      <c r="I22" s="29"/>
      <c r="K22" s="112" t="s">
        <v>29</v>
      </c>
    </row>
    <row r="23" spans="2:11" x14ac:dyDescent="0.4">
      <c r="B23" s="47" t="s">
        <v>45</v>
      </c>
      <c r="C23" s="92" t="s">
        <v>24</v>
      </c>
      <c r="D23" s="74" t="s">
        <v>62</v>
      </c>
      <c r="E23" s="70"/>
      <c r="F23" s="2"/>
      <c r="G23" s="2"/>
      <c r="H23" s="2"/>
      <c r="I23" s="29"/>
      <c r="K23" s="112" t="s">
        <v>29</v>
      </c>
    </row>
    <row r="24" spans="2:11" x14ac:dyDescent="0.4">
      <c r="B24" s="49" t="s">
        <v>46</v>
      </c>
      <c r="C24" s="94"/>
      <c r="D24" s="74" t="s">
        <v>18</v>
      </c>
      <c r="E24" s="70"/>
      <c r="F24" s="2"/>
      <c r="G24" s="2"/>
      <c r="H24" s="2"/>
      <c r="I24" s="29"/>
      <c r="K24" s="112" t="s">
        <v>29</v>
      </c>
    </row>
    <row r="25" spans="2:11" x14ac:dyDescent="0.4">
      <c r="B25" s="49"/>
      <c r="C25" s="94"/>
      <c r="D25" s="74" t="s">
        <v>63</v>
      </c>
      <c r="E25" s="70"/>
      <c r="F25" s="2"/>
      <c r="G25" s="2"/>
      <c r="H25" s="2"/>
      <c r="I25" s="29"/>
      <c r="K25" s="112" t="s">
        <v>29</v>
      </c>
    </row>
    <row r="26" spans="2:11" x14ac:dyDescent="0.4">
      <c r="B26" s="49"/>
      <c r="C26" s="93"/>
      <c r="D26" s="74" t="s">
        <v>64</v>
      </c>
      <c r="E26" s="105"/>
      <c r="F26" s="103"/>
      <c r="G26" s="103"/>
      <c r="H26" s="103"/>
      <c r="I26" s="104"/>
      <c r="K26" s="112" t="s">
        <v>29</v>
      </c>
    </row>
    <row r="27" spans="2:11" x14ac:dyDescent="0.4">
      <c r="B27" s="49"/>
      <c r="C27" s="92" t="s">
        <v>47</v>
      </c>
      <c r="D27" s="74" t="s">
        <v>62</v>
      </c>
      <c r="E27" s="70"/>
      <c r="F27" s="2"/>
      <c r="G27" s="2"/>
      <c r="H27" s="2"/>
      <c r="I27" s="29"/>
      <c r="K27" s="112" t="s">
        <v>29</v>
      </c>
    </row>
    <row r="28" spans="2:11" x14ac:dyDescent="0.4">
      <c r="B28" s="49"/>
      <c r="C28" s="94" t="s">
        <v>48</v>
      </c>
      <c r="D28" s="74" t="s">
        <v>18</v>
      </c>
      <c r="E28" s="70"/>
      <c r="F28" s="2"/>
      <c r="G28" s="2"/>
      <c r="H28" s="2"/>
      <c r="I28" s="29"/>
      <c r="K28" s="112" t="s">
        <v>29</v>
      </c>
    </row>
    <row r="29" spans="2:11" x14ac:dyDescent="0.4">
      <c r="B29" s="49"/>
      <c r="C29" s="91"/>
      <c r="D29" s="74" t="s">
        <v>63</v>
      </c>
      <c r="E29" s="70"/>
      <c r="F29" s="2"/>
      <c r="G29" s="2"/>
      <c r="H29" s="2"/>
      <c r="I29" s="29"/>
      <c r="K29" s="112" t="s">
        <v>29</v>
      </c>
    </row>
    <row r="30" spans="2:11" x14ac:dyDescent="0.4">
      <c r="B30" s="48"/>
      <c r="C30" s="90"/>
      <c r="D30" s="74" t="s">
        <v>64</v>
      </c>
      <c r="E30" s="105"/>
      <c r="F30" s="103"/>
      <c r="G30" s="103"/>
      <c r="H30" s="103"/>
      <c r="I30" s="104"/>
      <c r="K30" s="112" t="s">
        <v>29</v>
      </c>
    </row>
    <row r="31" spans="2:11" ht="19.5" thickBot="1" x14ac:dyDescent="0.45">
      <c r="B31" s="149" t="s">
        <v>39</v>
      </c>
      <c r="C31" s="150"/>
      <c r="D31" s="151"/>
      <c r="E31" s="71"/>
      <c r="F31" s="36"/>
      <c r="G31" s="36"/>
      <c r="H31" s="36"/>
      <c r="I31" s="37"/>
      <c r="K31" s="112" t="s">
        <v>29</v>
      </c>
    </row>
    <row r="32" spans="2:11" x14ac:dyDescent="0.4">
      <c r="B32" s="181" t="s">
        <v>31</v>
      </c>
      <c r="C32" s="182"/>
      <c r="D32" s="183"/>
      <c r="E32" s="106">
        <f>SUM(E12:E13)</f>
        <v>0</v>
      </c>
      <c r="F32" s="107">
        <f>SUM(F12:F13)</f>
        <v>0</v>
      </c>
      <c r="G32" s="108" t="s">
        <v>8</v>
      </c>
      <c r="H32" s="108" t="s">
        <v>8</v>
      </c>
      <c r="I32" s="109" t="s">
        <v>8</v>
      </c>
      <c r="K32" s="111" t="s">
        <v>28</v>
      </c>
    </row>
    <row r="33" spans="2:11" ht="19.5" thickBot="1" x14ac:dyDescent="0.45">
      <c r="B33" s="184" t="s">
        <v>32</v>
      </c>
      <c r="C33" s="185"/>
      <c r="D33" s="186"/>
      <c r="E33" s="110">
        <f>SUM(E14:E31)</f>
        <v>0</v>
      </c>
      <c r="F33" s="31">
        <f>SUM(F14:F31)</f>
        <v>0</v>
      </c>
      <c r="G33" s="31">
        <f t="shared" ref="G33:I33" si="1">SUM(G14:G31)</f>
        <v>0</v>
      </c>
      <c r="H33" s="31">
        <f t="shared" si="1"/>
        <v>0</v>
      </c>
      <c r="I33" s="32">
        <f t="shared" si="1"/>
        <v>0</v>
      </c>
      <c r="K33" s="111" t="s">
        <v>28</v>
      </c>
    </row>
    <row r="34" spans="2:11" x14ac:dyDescent="0.4">
      <c r="B34" s="78"/>
      <c r="C34" s="78"/>
      <c r="D34" s="78"/>
      <c r="E34" s="43"/>
      <c r="F34" s="43"/>
      <c r="G34" s="43"/>
      <c r="H34" s="43"/>
      <c r="I34" s="43"/>
      <c r="K34" s="111"/>
    </row>
    <row r="35" spans="2:11" ht="19.5" thickBot="1" x14ac:dyDescent="0.45">
      <c r="B35" s="28" t="s">
        <v>36</v>
      </c>
      <c r="C35" s="28"/>
      <c r="K35" s="111"/>
    </row>
    <row r="36" spans="2:11" ht="37.5" customHeight="1" x14ac:dyDescent="0.4">
      <c r="B36" s="158" t="s">
        <v>34</v>
      </c>
      <c r="C36" s="159"/>
      <c r="D36" s="160"/>
      <c r="E36" s="75">
        <v>50</v>
      </c>
      <c r="F36" s="38">
        <v>50</v>
      </c>
      <c r="G36" s="38">
        <v>20</v>
      </c>
      <c r="H36" s="38">
        <v>20</v>
      </c>
      <c r="I36" s="39">
        <v>20</v>
      </c>
      <c r="K36" s="113" t="s">
        <v>70</v>
      </c>
    </row>
    <row r="37" spans="2:11" ht="37.5" customHeight="1" x14ac:dyDescent="0.4">
      <c r="B37" s="152" t="s">
        <v>37</v>
      </c>
      <c r="C37" s="153"/>
      <c r="D37" s="154"/>
      <c r="E37" s="70">
        <f>E5/E36</f>
        <v>0</v>
      </c>
      <c r="F37" s="2">
        <f>F5/F36</f>
        <v>0</v>
      </c>
      <c r="G37" s="2">
        <f>G5/G36</f>
        <v>0</v>
      </c>
      <c r="H37" s="2">
        <f>H5/H36</f>
        <v>0</v>
      </c>
      <c r="I37" s="29">
        <f>I5/I36</f>
        <v>0</v>
      </c>
      <c r="K37" s="111" t="s">
        <v>28</v>
      </c>
    </row>
    <row r="38" spans="2:11" ht="37.5" customHeight="1" thickBot="1" x14ac:dyDescent="0.45">
      <c r="B38" s="155" t="s">
        <v>35</v>
      </c>
      <c r="C38" s="156"/>
      <c r="D38" s="157"/>
      <c r="E38" s="76">
        <f>$E$33-E37</f>
        <v>0</v>
      </c>
      <c r="F38" s="40">
        <f>F33-F37</f>
        <v>0</v>
      </c>
      <c r="G38" s="40">
        <f>G33-G37</f>
        <v>0</v>
      </c>
      <c r="H38" s="40">
        <f>H33-H37</f>
        <v>0</v>
      </c>
      <c r="I38" s="41">
        <f>I33-I37</f>
        <v>0</v>
      </c>
      <c r="K38" s="111" t="s">
        <v>28</v>
      </c>
    </row>
    <row r="39" spans="2:11" x14ac:dyDescent="0.4">
      <c r="I39" s="6"/>
      <c r="K39" s="111"/>
    </row>
    <row r="40" spans="2:11" ht="19.5" thickBot="1" x14ac:dyDescent="0.45">
      <c r="B40" s="28" t="s">
        <v>33</v>
      </c>
      <c r="C40" s="28"/>
      <c r="I40" s="6"/>
      <c r="K40" s="111"/>
    </row>
    <row r="41" spans="2:11" ht="37.5" customHeight="1" x14ac:dyDescent="0.4">
      <c r="B41" s="161" t="s">
        <v>40</v>
      </c>
      <c r="C41" s="162"/>
      <c r="D41" s="163"/>
      <c r="E41" s="68" t="str">
        <f>IF(E38&lt;0,E38*-1*E36*5*3,"－")</f>
        <v>－</v>
      </c>
      <c r="F41" s="45" t="str">
        <f>IF(F38&lt;0,F38*-1*F36*5*4,"－")</f>
        <v>－</v>
      </c>
      <c r="G41" s="79" t="s">
        <v>8</v>
      </c>
      <c r="H41" s="79" t="s">
        <v>8</v>
      </c>
      <c r="I41" s="80" t="s">
        <v>8</v>
      </c>
      <c r="K41" s="111" t="s">
        <v>28</v>
      </c>
    </row>
    <row r="42" spans="2:11" ht="37.5" customHeight="1" thickBot="1" x14ac:dyDescent="0.45">
      <c r="B42" s="164" t="s">
        <v>41</v>
      </c>
      <c r="C42" s="165"/>
      <c r="D42" s="166"/>
      <c r="E42" s="123" t="str">
        <f>IF(E38&lt;0,E32-E41,"－")</f>
        <v>－</v>
      </c>
      <c r="F42" s="46" t="str">
        <f>IF(F38&lt;0,F32-F41,"－")</f>
        <v>－</v>
      </c>
      <c r="G42" s="81" t="s">
        <v>8</v>
      </c>
      <c r="H42" s="81" t="s">
        <v>8</v>
      </c>
      <c r="I42" s="82" t="s">
        <v>8</v>
      </c>
      <c r="K42" s="111" t="s">
        <v>28</v>
      </c>
    </row>
    <row r="43" spans="2:11" x14ac:dyDescent="0.4">
      <c r="B43" s="78"/>
      <c r="C43" s="78"/>
      <c r="D43" s="78"/>
      <c r="E43" s="77"/>
      <c r="F43" s="77"/>
      <c r="G43" s="42"/>
      <c r="H43" s="42"/>
      <c r="I43" s="42"/>
      <c r="K43" s="111"/>
    </row>
    <row r="44" spans="2:11" ht="19.5" thickBot="1" x14ac:dyDescent="0.45">
      <c r="B44" s="28" t="s">
        <v>38</v>
      </c>
      <c r="C44" s="28"/>
      <c r="K44" s="111"/>
    </row>
    <row r="45" spans="2:11" ht="37.5" customHeight="1" x14ac:dyDescent="0.4">
      <c r="B45" s="167" t="s">
        <v>65</v>
      </c>
      <c r="C45" s="168"/>
      <c r="D45" s="169"/>
      <c r="E45" s="115">
        <f>SUM(E46:E53)</f>
        <v>0</v>
      </c>
      <c r="F45" s="50">
        <f>SUM(F46:F53)</f>
        <v>0</v>
      </c>
      <c r="G45" s="50">
        <f>SUM(G46:G53)</f>
        <v>0</v>
      </c>
      <c r="H45" s="50">
        <f>SUM(H46:H53)</f>
        <v>0</v>
      </c>
      <c r="I45" s="52">
        <f>SUM(I46:I53)</f>
        <v>0</v>
      </c>
      <c r="K45" s="111" t="s">
        <v>28</v>
      </c>
    </row>
    <row r="46" spans="2:11" x14ac:dyDescent="0.4">
      <c r="B46" s="83" t="s">
        <v>14</v>
      </c>
      <c r="C46" s="92"/>
      <c r="D46" s="74" t="s">
        <v>42</v>
      </c>
      <c r="E46" s="116"/>
      <c r="F46" s="51"/>
      <c r="G46" s="51"/>
      <c r="H46" s="51"/>
      <c r="I46" s="53"/>
      <c r="K46" s="112" t="s">
        <v>29</v>
      </c>
    </row>
    <row r="47" spans="2:11" x14ac:dyDescent="0.4">
      <c r="B47" s="95"/>
      <c r="C47" s="93"/>
      <c r="D47" s="74" t="s">
        <v>43</v>
      </c>
      <c r="E47" s="117"/>
      <c r="F47" s="51"/>
      <c r="G47" s="51"/>
      <c r="H47" s="51"/>
      <c r="I47" s="53"/>
      <c r="K47" s="112" t="s">
        <v>29</v>
      </c>
    </row>
    <row r="48" spans="2:11" x14ac:dyDescent="0.4">
      <c r="B48" s="170" t="s">
        <v>56</v>
      </c>
      <c r="C48" s="171"/>
      <c r="D48" s="74" t="s">
        <v>62</v>
      </c>
      <c r="E48" s="116"/>
      <c r="F48" s="51"/>
      <c r="G48" s="51"/>
      <c r="H48" s="51"/>
      <c r="I48" s="53"/>
      <c r="K48" s="112" t="s">
        <v>29</v>
      </c>
    </row>
    <row r="49" spans="2:11" x14ac:dyDescent="0.4">
      <c r="B49" s="170" t="s">
        <v>53</v>
      </c>
      <c r="C49" s="171"/>
      <c r="D49" s="74" t="s">
        <v>62</v>
      </c>
      <c r="E49" s="116"/>
      <c r="F49" s="51"/>
      <c r="G49" s="51"/>
      <c r="H49" s="51"/>
      <c r="I49" s="53"/>
      <c r="K49" s="112" t="s">
        <v>29</v>
      </c>
    </row>
    <row r="50" spans="2:11" x14ac:dyDescent="0.4">
      <c r="B50" s="47" t="s">
        <v>45</v>
      </c>
      <c r="C50" s="94" t="s">
        <v>49</v>
      </c>
      <c r="D50" s="122" t="s">
        <v>62</v>
      </c>
      <c r="E50" s="118"/>
      <c r="F50" s="84"/>
      <c r="G50" s="84"/>
      <c r="H50" s="84"/>
      <c r="I50" s="85"/>
      <c r="K50" s="112" t="s">
        <v>29</v>
      </c>
    </row>
    <row r="51" spans="2:11" x14ac:dyDescent="0.4">
      <c r="B51" s="49" t="s">
        <v>46</v>
      </c>
      <c r="C51" s="93"/>
      <c r="D51" s="74" t="s">
        <v>63</v>
      </c>
      <c r="E51" s="116"/>
      <c r="F51" s="51"/>
      <c r="G51" s="51"/>
      <c r="H51" s="51"/>
      <c r="I51" s="53"/>
      <c r="K51" s="112" t="s">
        <v>29</v>
      </c>
    </row>
    <row r="52" spans="2:11" x14ac:dyDescent="0.4">
      <c r="B52" s="49"/>
      <c r="C52" s="92" t="s">
        <v>50</v>
      </c>
      <c r="D52" s="74" t="s">
        <v>62</v>
      </c>
      <c r="E52" s="116"/>
      <c r="F52" s="51"/>
      <c r="G52" s="51"/>
      <c r="H52" s="51"/>
      <c r="I52" s="53"/>
      <c r="K52" s="112" t="s">
        <v>29</v>
      </c>
    </row>
    <row r="53" spans="2:11" x14ac:dyDescent="0.4">
      <c r="B53" s="48"/>
      <c r="C53" s="93" t="s">
        <v>51</v>
      </c>
      <c r="D53" s="74" t="s">
        <v>63</v>
      </c>
      <c r="E53" s="116"/>
      <c r="F53" s="51"/>
      <c r="G53" s="51"/>
      <c r="H53" s="51"/>
      <c r="I53" s="53"/>
      <c r="K53" s="112" t="s">
        <v>29</v>
      </c>
    </row>
    <row r="54" spans="2:11" ht="19.5" thickBot="1" x14ac:dyDescent="0.45">
      <c r="B54" s="172" t="s">
        <v>66</v>
      </c>
      <c r="C54" s="173"/>
      <c r="D54" s="174"/>
      <c r="E54" s="119" t="e">
        <f>(E14+E15+E18+E21+E23+E25+E27+E29)/E33</f>
        <v>#DIV/0!</v>
      </c>
      <c r="F54" s="100" t="e">
        <f>(F14+F15+F18+F21+F23+F25+F27+F29)/F33</f>
        <v>#DIV/0!</v>
      </c>
      <c r="G54" s="100" t="e">
        <f t="shared" ref="G54:I54" si="2">(G14+G15+G18+G21+G23+G25+G27+G29)/G33</f>
        <v>#DIV/0!</v>
      </c>
      <c r="H54" s="100" t="e">
        <f t="shared" si="2"/>
        <v>#DIV/0!</v>
      </c>
      <c r="I54" s="114" t="e">
        <f t="shared" si="2"/>
        <v>#DIV/0!</v>
      </c>
      <c r="K54" s="111" t="s">
        <v>28</v>
      </c>
    </row>
    <row r="55" spans="2:11" ht="57" customHeight="1" x14ac:dyDescent="0.4">
      <c r="B55" s="167" t="s">
        <v>54</v>
      </c>
      <c r="C55" s="168"/>
      <c r="D55" s="169"/>
      <c r="E55" s="120" t="e">
        <f>E5*0.3*5*E54</f>
        <v>#DIV/0!</v>
      </c>
      <c r="F55" s="55" t="e">
        <f t="shared" ref="F55:I55" si="3">F5*0.3*5*F54</f>
        <v>#DIV/0!</v>
      </c>
      <c r="G55" s="55" t="e">
        <f t="shared" si="3"/>
        <v>#DIV/0!</v>
      </c>
      <c r="H55" s="55" t="e">
        <f t="shared" si="3"/>
        <v>#DIV/0!</v>
      </c>
      <c r="I55" s="56" t="e">
        <f t="shared" si="3"/>
        <v>#DIV/0!</v>
      </c>
      <c r="K55" s="111" t="s">
        <v>28</v>
      </c>
    </row>
    <row r="56" spans="2:11" ht="37.5" customHeight="1" thickBot="1" x14ac:dyDescent="0.45">
      <c r="B56" s="143" t="s">
        <v>68</v>
      </c>
      <c r="C56" s="144"/>
      <c r="D56" s="145"/>
      <c r="E56" s="140" t="e">
        <f>E45/E55</f>
        <v>#DIV/0!</v>
      </c>
      <c r="F56" s="141" t="e">
        <f>F45/F55</f>
        <v>#DIV/0!</v>
      </c>
      <c r="G56" s="141" t="e">
        <f>G45/G55</f>
        <v>#DIV/0!</v>
      </c>
      <c r="H56" s="141" t="e">
        <f>H45/H55</f>
        <v>#DIV/0!</v>
      </c>
      <c r="I56" s="142" t="e">
        <f>I45/I55</f>
        <v>#DIV/0!</v>
      </c>
      <c r="K56" s="111" t="s">
        <v>28</v>
      </c>
    </row>
    <row r="57" spans="2:11" ht="37.5" customHeight="1" x14ac:dyDescent="0.4">
      <c r="B57" s="146" t="s">
        <v>55</v>
      </c>
      <c r="C57" s="147"/>
      <c r="D57" s="148"/>
      <c r="E57" s="137">
        <v>0</v>
      </c>
      <c r="F57" s="138">
        <v>0</v>
      </c>
      <c r="G57" s="138">
        <v>0</v>
      </c>
      <c r="H57" s="138">
        <v>0</v>
      </c>
      <c r="I57" s="139">
        <v>0</v>
      </c>
      <c r="J57" s="54"/>
      <c r="K57" s="112" t="s">
        <v>29</v>
      </c>
    </row>
    <row r="58" spans="2:11" ht="39.75" customHeight="1" thickBot="1" x14ac:dyDescent="0.45">
      <c r="B58" s="143" t="s">
        <v>69</v>
      </c>
      <c r="C58" s="144"/>
      <c r="D58" s="145"/>
      <c r="E58" s="121" t="e">
        <f>E45/(3000*E57)</f>
        <v>#DIV/0!</v>
      </c>
      <c r="F58" s="57" t="e">
        <f>F45/(3000*F57)</f>
        <v>#DIV/0!</v>
      </c>
      <c r="G58" s="57" t="e">
        <f>G45/(3000*G57)</f>
        <v>#DIV/0!</v>
      </c>
      <c r="H58" s="57" t="e">
        <f>H45/(3000*H57)</f>
        <v>#DIV/0!</v>
      </c>
      <c r="I58" s="58" t="e">
        <f>I45/(3000*I57)</f>
        <v>#DIV/0!</v>
      </c>
      <c r="K58" s="111" t="s">
        <v>28</v>
      </c>
    </row>
    <row r="59" spans="2:11" ht="7.5" customHeight="1" x14ac:dyDescent="0.4"/>
  </sheetData>
  <mergeCells count="21">
    <mergeCell ref="B11:D11"/>
    <mergeCell ref="B19:D19"/>
    <mergeCell ref="B32:D32"/>
    <mergeCell ref="B33:D33"/>
    <mergeCell ref="B20:D20"/>
    <mergeCell ref="B21:C22"/>
    <mergeCell ref="B16:C18"/>
    <mergeCell ref="B56:D56"/>
    <mergeCell ref="B57:D57"/>
    <mergeCell ref="B58:D58"/>
    <mergeCell ref="B31:D31"/>
    <mergeCell ref="B37:D37"/>
    <mergeCell ref="B38:D38"/>
    <mergeCell ref="B36:D36"/>
    <mergeCell ref="B41:D41"/>
    <mergeCell ref="B42:D42"/>
    <mergeCell ref="B55:D55"/>
    <mergeCell ref="B45:D45"/>
    <mergeCell ref="B48:C48"/>
    <mergeCell ref="B49:C49"/>
    <mergeCell ref="B54:D54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8" scale="82" orientation="portrait" r:id="rId1"/>
  <ignoredErrors>
    <ignoredError sqref="E32:F33" formulaRange="1"/>
    <ignoredError sqref="E54:I54 E55:I5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24C8-02EA-4DFE-829F-F35D58A811E9}">
  <sheetPr>
    <tabColor rgb="FFFF0000"/>
  </sheetPr>
  <dimension ref="B1:L59"/>
  <sheetViews>
    <sheetView showGridLines="0" tabSelected="1" view="pageBreakPreview" zoomScale="85" zoomScaleNormal="85" zoomScaleSheetLayoutView="85" workbookViewId="0">
      <selection activeCell="B2" sqref="B2"/>
    </sheetView>
  </sheetViews>
  <sheetFormatPr defaultColWidth="9" defaultRowHeight="18.75" x14ac:dyDescent="0.4"/>
  <cols>
    <col min="1" max="1" width="1.875" style="1" customWidth="1"/>
    <col min="2" max="2" width="11.375" style="1" customWidth="1"/>
    <col min="3" max="3" width="9.25" style="1" bestFit="1" customWidth="1"/>
    <col min="4" max="4" width="23.125" style="11" customWidth="1"/>
    <col min="5" max="9" width="18.375" style="1" customWidth="1"/>
    <col min="10" max="10" width="2.5" style="1" customWidth="1"/>
    <col min="11" max="11" width="21.375" style="1" bestFit="1" customWidth="1"/>
    <col min="12" max="16384" width="9" style="1"/>
  </cols>
  <sheetData>
    <row r="1" spans="2:12" ht="9.75" customHeight="1" x14ac:dyDescent="0.4"/>
    <row r="2" spans="2:12" s="5" customFormat="1" ht="19.5" x14ac:dyDescent="0.4">
      <c r="B2" s="10" t="s">
        <v>61</v>
      </c>
      <c r="C2" s="10"/>
      <c r="D2" s="12"/>
      <c r="I2" s="124" t="s">
        <v>57</v>
      </c>
    </row>
    <row r="3" spans="2:12" s="5" customFormat="1" ht="19.5" thickBot="1" x14ac:dyDescent="0.45">
      <c r="B3" s="28" t="s">
        <v>25</v>
      </c>
      <c r="C3" s="28"/>
      <c r="D3" s="12"/>
    </row>
    <row r="4" spans="2:12" ht="19.5" thickBot="1" x14ac:dyDescent="0.45">
      <c r="B4" s="20" t="s">
        <v>22</v>
      </c>
      <c r="C4" s="86"/>
      <c r="D4" s="62"/>
      <c r="E4" s="21" t="s">
        <v>3</v>
      </c>
      <c r="F4" s="22" t="s">
        <v>0</v>
      </c>
      <c r="G4" s="22" t="s">
        <v>1</v>
      </c>
      <c r="H4" s="22" t="s">
        <v>2</v>
      </c>
      <c r="I4" s="23" t="s">
        <v>7</v>
      </c>
      <c r="J4" s="44"/>
      <c r="K4" s="59" t="s">
        <v>27</v>
      </c>
    </row>
    <row r="5" spans="2:12" ht="19.5" customHeight="1" x14ac:dyDescent="0.4">
      <c r="B5" s="24" t="s">
        <v>30</v>
      </c>
      <c r="C5" s="87"/>
      <c r="D5" s="63"/>
      <c r="E5" s="25">
        <f>SUM(E6:E8)</f>
        <v>118000</v>
      </c>
      <c r="F5" s="26">
        <f t="shared" ref="F5:H5" si="0">SUM(F6:F8)</f>
        <v>120000</v>
      </c>
      <c r="G5" s="26">
        <f t="shared" si="0"/>
        <v>90000</v>
      </c>
      <c r="H5" s="26">
        <f t="shared" si="0"/>
        <v>50000</v>
      </c>
      <c r="I5" s="27">
        <f>SUM(I6:I8)</f>
        <v>20000</v>
      </c>
      <c r="K5" s="111" t="s">
        <v>28</v>
      </c>
    </row>
    <row r="6" spans="2:12" ht="19.5" customHeight="1" x14ac:dyDescent="0.4">
      <c r="B6" s="96" t="s">
        <v>20</v>
      </c>
      <c r="C6" s="97"/>
      <c r="D6" s="64" t="s">
        <v>58</v>
      </c>
      <c r="E6" s="13">
        <v>40000</v>
      </c>
      <c r="F6" s="8">
        <v>50000</v>
      </c>
      <c r="G6" s="8">
        <v>40000</v>
      </c>
      <c r="H6" s="8">
        <v>20000</v>
      </c>
      <c r="I6" s="15">
        <v>10000</v>
      </c>
      <c r="K6" s="112" t="s">
        <v>29</v>
      </c>
      <c r="L6" s="1" t="s">
        <v>60</v>
      </c>
    </row>
    <row r="7" spans="2:12" ht="19.5" customHeight="1" x14ac:dyDescent="0.4">
      <c r="B7" s="96" t="s">
        <v>20</v>
      </c>
      <c r="C7" s="97"/>
      <c r="D7" s="65" t="s">
        <v>59</v>
      </c>
      <c r="E7" s="14">
        <v>8000</v>
      </c>
      <c r="F7" s="9">
        <v>30000</v>
      </c>
      <c r="G7" s="9">
        <v>20000</v>
      </c>
      <c r="H7" s="9">
        <v>20000</v>
      </c>
      <c r="I7" s="16">
        <v>10000</v>
      </c>
      <c r="K7" s="112" t="s">
        <v>29</v>
      </c>
      <c r="L7" s="1" t="s">
        <v>60</v>
      </c>
    </row>
    <row r="8" spans="2:12" ht="19.5" customHeight="1" thickBot="1" x14ac:dyDescent="0.45">
      <c r="B8" s="98" t="s">
        <v>20</v>
      </c>
      <c r="C8" s="99"/>
      <c r="D8" s="66" t="s">
        <v>21</v>
      </c>
      <c r="E8" s="17">
        <v>70000</v>
      </c>
      <c r="F8" s="18">
        <v>40000</v>
      </c>
      <c r="G8" s="18">
        <v>30000</v>
      </c>
      <c r="H8" s="18">
        <v>10000</v>
      </c>
      <c r="I8" s="19">
        <v>0</v>
      </c>
      <c r="K8" s="112" t="s">
        <v>29</v>
      </c>
    </row>
    <row r="9" spans="2:12" ht="19.5" customHeight="1" x14ac:dyDescent="0.4">
      <c r="E9" s="7"/>
      <c r="F9" s="7"/>
      <c r="G9" s="7"/>
      <c r="H9" s="7"/>
      <c r="I9" s="6"/>
      <c r="K9" s="111"/>
    </row>
    <row r="10" spans="2:12" ht="19.5" customHeight="1" thickBot="1" x14ac:dyDescent="0.45">
      <c r="B10" s="28" t="s">
        <v>26</v>
      </c>
      <c r="C10" s="28"/>
      <c r="E10" s="7"/>
      <c r="F10" s="7"/>
      <c r="G10" s="7"/>
      <c r="H10" s="7"/>
      <c r="I10" s="6"/>
      <c r="K10" s="111"/>
    </row>
    <row r="11" spans="2:12" ht="50.25" thickBot="1" x14ac:dyDescent="0.45">
      <c r="B11" s="175" t="s">
        <v>23</v>
      </c>
      <c r="C11" s="176"/>
      <c r="D11" s="176"/>
      <c r="E11" s="131" t="s">
        <v>9</v>
      </c>
      <c r="F11" s="33" t="s">
        <v>10</v>
      </c>
      <c r="G11" s="33" t="s">
        <v>11</v>
      </c>
      <c r="H11" s="33" t="s">
        <v>12</v>
      </c>
      <c r="I11" s="34" t="s">
        <v>13</v>
      </c>
      <c r="K11" s="111"/>
    </row>
    <row r="12" spans="2:12" x14ac:dyDescent="0.4">
      <c r="B12" s="60" t="s">
        <v>4</v>
      </c>
      <c r="C12" s="88"/>
      <c r="D12" s="129"/>
      <c r="E12" s="132">
        <v>40000</v>
      </c>
      <c r="F12" s="35">
        <v>20000</v>
      </c>
      <c r="G12" s="101"/>
      <c r="H12" s="101"/>
      <c r="I12" s="102"/>
      <c r="K12" s="112" t="s">
        <v>29</v>
      </c>
    </row>
    <row r="13" spans="2:12" x14ac:dyDescent="0.4">
      <c r="B13" s="61" t="s">
        <v>5</v>
      </c>
      <c r="C13" s="89"/>
      <c r="D13" s="130"/>
      <c r="E13" s="133">
        <v>10000</v>
      </c>
      <c r="F13" s="4">
        <v>5000</v>
      </c>
      <c r="G13" s="103"/>
      <c r="H13" s="103"/>
      <c r="I13" s="104"/>
      <c r="K13" s="112" t="s">
        <v>29</v>
      </c>
    </row>
    <row r="14" spans="2:12" x14ac:dyDescent="0.4">
      <c r="B14" s="83" t="s">
        <v>14</v>
      </c>
      <c r="C14" s="92"/>
      <c r="D14" s="128" t="s">
        <v>42</v>
      </c>
      <c r="E14" s="127">
        <v>200</v>
      </c>
      <c r="F14" s="2">
        <v>200</v>
      </c>
      <c r="G14" s="2">
        <v>200</v>
      </c>
      <c r="H14" s="2">
        <v>200</v>
      </c>
      <c r="I14" s="29">
        <v>200</v>
      </c>
      <c r="K14" s="112" t="s">
        <v>29</v>
      </c>
    </row>
    <row r="15" spans="2:12" x14ac:dyDescent="0.4">
      <c r="B15" s="95"/>
      <c r="C15" s="93"/>
      <c r="D15" s="128" t="s">
        <v>43</v>
      </c>
      <c r="E15" s="105"/>
      <c r="F15" s="2">
        <v>100</v>
      </c>
      <c r="G15" s="2">
        <v>100</v>
      </c>
      <c r="H15" s="2">
        <v>100</v>
      </c>
      <c r="I15" s="29">
        <v>100</v>
      </c>
      <c r="K15" s="112" t="s">
        <v>29</v>
      </c>
    </row>
    <row r="16" spans="2:12" x14ac:dyDescent="0.4">
      <c r="B16" s="191" t="s">
        <v>52</v>
      </c>
      <c r="C16" s="192"/>
      <c r="D16" s="128" t="s">
        <v>15</v>
      </c>
      <c r="E16" s="127">
        <v>300</v>
      </c>
      <c r="F16" s="70">
        <v>300</v>
      </c>
      <c r="G16" s="70">
        <v>300</v>
      </c>
      <c r="H16" s="70">
        <v>300</v>
      </c>
      <c r="I16" s="125">
        <v>300</v>
      </c>
      <c r="K16" s="112" t="s">
        <v>29</v>
      </c>
    </row>
    <row r="17" spans="2:11" x14ac:dyDescent="0.4">
      <c r="B17" s="193"/>
      <c r="C17" s="194"/>
      <c r="D17" s="128" t="s">
        <v>16</v>
      </c>
      <c r="E17" s="127">
        <v>100</v>
      </c>
      <c r="F17" s="70">
        <v>100</v>
      </c>
      <c r="G17" s="70">
        <v>100</v>
      </c>
      <c r="H17" s="70">
        <v>100</v>
      </c>
      <c r="I17" s="125">
        <v>100</v>
      </c>
      <c r="K17" s="112" t="s">
        <v>29</v>
      </c>
    </row>
    <row r="18" spans="2:11" x14ac:dyDescent="0.4">
      <c r="B18" s="195"/>
      <c r="C18" s="196"/>
      <c r="D18" s="128" t="s">
        <v>62</v>
      </c>
      <c r="E18" s="127">
        <v>100</v>
      </c>
      <c r="F18" s="70">
        <v>100</v>
      </c>
      <c r="G18" s="70">
        <v>100</v>
      </c>
      <c r="H18" s="70">
        <v>100</v>
      </c>
      <c r="I18" s="125">
        <v>100</v>
      </c>
      <c r="K18" s="112" t="s">
        <v>29</v>
      </c>
    </row>
    <row r="19" spans="2:11" x14ac:dyDescent="0.4">
      <c r="B19" s="178" t="s">
        <v>17</v>
      </c>
      <c r="C19" s="179"/>
      <c r="D19" s="179"/>
      <c r="E19" s="127">
        <v>100</v>
      </c>
      <c r="F19" s="70">
        <v>100</v>
      </c>
      <c r="G19" s="70">
        <v>100</v>
      </c>
      <c r="H19" s="70">
        <v>100</v>
      </c>
      <c r="I19" s="125">
        <v>100</v>
      </c>
      <c r="K19" s="112" t="s">
        <v>29</v>
      </c>
    </row>
    <row r="20" spans="2:11" x14ac:dyDescent="0.4">
      <c r="B20" s="178" t="s">
        <v>6</v>
      </c>
      <c r="C20" s="179"/>
      <c r="D20" s="179"/>
      <c r="E20" s="127">
        <v>10</v>
      </c>
      <c r="F20" s="70">
        <v>10</v>
      </c>
      <c r="G20" s="70">
        <v>10</v>
      </c>
      <c r="H20" s="70">
        <v>10</v>
      </c>
      <c r="I20" s="125">
        <v>10</v>
      </c>
      <c r="K20" s="112" t="s">
        <v>29</v>
      </c>
    </row>
    <row r="21" spans="2:11" ht="18.75" customHeight="1" x14ac:dyDescent="0.4">
      <c r="B21" s="187" t="s">
        <v>44</v>
      </c>
      <c r="C21" s="188"/>
      <c r="D21" s="128" t="s">
        <v>62</v>
      </c>
      <c r="E21" s="127">
        <v>0</v>
      </c>
      <c r="F21" s="70">
        <v>0</v>
      </c>
      <c r="G21" s="70">
        <v>0</v>
      </c>
      <c r="H21" s="70">
        <v>0</v>
      </c>
      <c r="I21" s="125">
        <v>0</v>
      </c>
      <c r="K21" s="112" t="s">
        <v>29</v>
      </c>
    </row>
    <row r="22" spans="2:11" x14ac:dyDescent="0.4">
      <c r="B22" s="189"/>
      <c r="C22" s="190"/>
      <c r="D22" s="128" t="s">
        <v>19</v>
      </c>
      <c r="E22" s="127">
        <v>0</v>
      </c>
      <c r="F22" s="70">
        <v>0</v>
      </c>
      <c r="G22" s="70">
        <v>0</v>
      </c>
      <c r="H22" s="70">
        <v>0</v>
      </c>
      <c r="I22" s="125">
        <v>0</v>
      </c>
      <c r="K22" s="112" t="s">
        <v>29</v>
      </c>
    </row>
    <row r="23" spans="2:11" x14ac:dyDescent="0.4">
      <c r="B23" s="47" t="s">
        <v>45</v>
      </c>
      <c r="C23" s="92" t="s">
        <v>24</v>
      </c>
      <c r="D23" s="128" t="s">
        <v>62</v>
      </c>
      <c r="E23" s="127">
        <v>100</v>
      </c>
      <c r="F23" s="70">
        <v>100</v>
      </c>
      <c r="G23" s="70">
        <v>100</v>
      </c>
      <c r="H23" s="70">
        <v>100</v>
      </c>
      <c r="I23" s="125">
        <v>100</v>
      </c>
      <c r="K23" s="112" t="s">
        <v>29</v>
      </c>
    </row>
    <row r="24" spans="2:11" x14ac:dyDescent="0.4">
      <c r="B24" s="49" t="s">
        <v>46</v>
      </c>
      <c r="C24" s="94"/>
      <c r="D24" s="128" t="s">
        <v>18</v>
      </c>
      <c r="E24" s="127">
        <v>200</v>
      </c>
      <c r="F24" s="70">
        <v>200</v>
      </c>
      <c r="G24" s="70">
        <v>200</v>
      </c>
      <c r="H24" s="70">
        <v>200</v>
      </c>
      <c r="I24" s="125">
        <v>200</v>
      </c>
      <c r="K24" s="112" t="s">
        <v>29</v>
      </c>
    </row>
    <row r="25" spans="2:11" x14ac:dyDescent="0.4">
      <c r="B25" s="49"/>
      <c r="C25" s="94"/>
      <c r="D25" s="128" t="s">
        <v>63</v>
      </c>
      <c r="E25" s="127">
        <v>100</v>
      </c>
      <c r="F25" s="70">
        <v>100</v>
      </c>
      <c r="G25" s="70">
        <v>100</v>
      </c>
      <c r="H25" s="70">
        <v>100</v>
      </c>
      <c r="I25" s="125">
        <v>100</v>
      </c>
      <c r="K25" s="112" t="s">
        <v>29</v>
      </c>
    </row>
    <row r="26" spans="2:11" x14ac:dyDescent="0.4">
      <c r="B26" s="49"/>
      <c r="C26" s="93"/>
      <c r="D26" s="128" t="s">
        <v>64</v>
      </c>
      <c r="E26" s="105"/>
      <c r="F26" s="103"/>
      <c r="G26" s="103"/>
      <c r="H26" s="103"/>
      <c r="I26" s="104"/>
      <c r="K26" s="112" t="s">
        <v>29</v>
      </c>
    </row>
    <row r="27" spans="2:11" x14ac:dyDescent="0.4">
      <c r="B27" s="49"/>
      <c r="C27" s="92" t="s">
        <v>47</v>
      </c>
      <c r="D27" s="128" t="s">
        <v>62</v>
      </c>
      <c r="E27" s="127">
        <v>10</v>
      </c>
      <c r="F27" s="2">
        <v>10</v>
      </c>
      <c r="G27" s="2">
        <v>10</v>
      </c>
      <c r="H27" s="2">
        <v>10</v>
      </c>
      <c r="I27" s="29">
        <v>10</v>
      </c>
      <c r="K27" s="112" t="s">
        <v>29</v>
      </c>
    </row>
    <row r="28" spans="2:11" x14ac:dyDescent="0.4">
      <c r="B28" s="49"/>
      <c r="C28" s="94" t="s">
        <v>48</v>
      </c>
      <c r="D28" s="128" t="s">
        <v>18</v>
      </c>
      <c r="E28" s="127">
        <v>30</v>
      </c>
      <c r="F28" s="2">
        <v>30</v>
      </c>
      <c r="G28" s="2">
        <v>30</v>
      </c>
      <c r="H28" s="2">
        <v>30</v>
      </c>
      <c r="I28" s="29">
        <v>30</v>
      </c>
      <c r="K28" s="112" t="s">
        <v>29</v>
      </c>
    </row>
    <row r="29" spans="2:11" x14ac:dyDescent="0.4">
      <c r="B29" s="49"/>
      <c r="C29" s="91"/>
      <c r="D29" s="128" t="s">
        <v>63</v>
      </c>
      <c r="E29" s="127">
        <v>10</v>
      </c>
      <c r="F29" s="2">
        <v>10</v>
      </c>
      <c r="G29" s="2">
        <v>10</v>
      </c>
      <c r="H29" s="2">
        <v>10</v>
      </c>
      <c r="I29" s="29">
        <v>10</v>
      </c>
      <c r="K29" s="112" t="s">
        <v>29</v>
      </c>
    </row>
    <row r="30" spans="2:11" x14ac:dyDescent="0.4">
      <c r="B30" s="48"/>
      <c r="C30" s="90"/>
      <c r="D30" s="128" t="s">
        <v>64</v>
      </c>
      <c r="E30" s="105"/>
      <c r="F30" s="103"/>
      <c r="G30" s="103"/>
      <c r="H30" s="103"/>
      <c r="I30" s="104"/>
      <c r="K30" s="112" t="s">
        <v>29</v>
      </c>
    </row>
    <row r="31" spans="2:11" ht="19.5" thickBot="1" x14ac:dyDescent="0.45">
      <c r="B31" s="149" t="s">
        <v>39</v>
      </c>
      <c r="C31" s="150"/>
      <c r="D31" s="150"/>
      <c r="E31" s="134">
        <v>10</v>
      </c>
      <c r="F31" s="71">
        <v>10</v>
      </c>
      <c r="G31" s="71">
        <v>10</v>
      </c>
      <c r="H31" s="71">
        <v>10</v>
      </c>
      <c r="I31" s="126">
        <v>10</v>
      </c>
      <c r="K31" s="112" t="s">
        <v>29</v>
      </c>
    </row>
    <row r="32" spans="2:11" x14ac:dyDescent="0.4">
      <c r="B32" s="181" t="s">
        <v>31</v>
      </c>
      <c r="C32" s="182"/>
      <c r="D32" s="182"/>
      <c r="E32" s="106">
        <f>SUM(E12:E13)</f>
        <v>50000</v>
      </c>
      <c r="F32" s="107">
        <f>SUM(F12:F13)</f>
        <v>25000</v>
      </c>
      <c r="G32" s="108" t="s">
        <v>8</v>
      </c>
      <c r="H32" s="108" t="s">
        <v>8</v>
      </c>
      <c r="I32" s="109" t="s">
        <v>8</v>
      </c>
      <c r="K32" s="111" t="s">
        <v>28</v>
      </c>
    </row>
    <row r="33" spans="2:11" ht="19.5" thickBot="1" x14ac:dyDescent="0.45">
      <c r="B33" s="184" t="s">
        <v>32</v>
      </c>
      <c r="C33" s="185"/>
      <c r="D33" s="185"/>
      <c r="E33" s="110">
        <f>SUM(E14:E31)</f>
        <v>1270</v>
      </c>
      <c r="F33" s="31">
        <f>SUM(F14:F31)</f>
        <v>1370</v>
      </c>
      <c r="G33" s="31">
        <f t="shared" ref="G33:I33" si="1">SUM(G14:G31)</f>
        <v>1370</v>
      </c>
      <c r="H33" s="31">
        <f t="shared" si="1"/>
        <v>1370</v>
      </c>
      <c r="I33" s="32">
        <f t="shared" si="1"/>
        <v>1370</v>
      </c>
      <c r="K33" s="111" t="s">
        <v>28</v>
      </c>
    </row>
    <row r="34" spans="2:11" x14ac:dyDescent="0.4">
      <c r="B34" s="78"/>
      <c r="C34" s="78"/>
      <c r="D34" s="78"/>
      <c r="E34" s="43"/>
      <c r="F34" s="43"/>
      <c r="G34" s="43"/>
      <c r="H34" s="43"/>
      <c r="I34" s="43"/>
      <c r="K34" s="111"/>
    </row>
    <row r="35" spans="2:11" ht="19.5" thickBot="1" x14ac:dyDescent="0.45">
      <c r="B35" s="28" t="s">
        <v>36</v>
      </c>
      <c r="C35" s="28"/>
      <c r="K35" s="111"/>
    </row>
    <row r="36" spans="2:11" ht="37.5" customHeight="1" x14ac:dyDescent="0.4">
      <c r="B36" s="158" t="s">
        <v>34</v>
      </c>
      <c r="C36" s="159"/>
      <c r="D36" s="160"/>
      <c r="E36" s="75">
        <v>50</v>
      </c>
      <c r="F36" s="38">
        <v>50</v>
      </c>
      <c r="G36" s="38">
        <v>20</v>
      </c>
      <c r="H36" s="38">
        <v>20</v>
      </c>
      <c r="I36" s="39">
        <v>20</v>
      </c>
      <c r="K36" s="113" t="s">
        <v>70</v>
      </c>
    </row>
    <row r="37" spans="2:11" ht="37.5" customHeight="1" x14ac:dyDescent="0.4">
      <c r="B37" s="152" t="s">
        <v>37</v>
      </c>
      <c r="C37" s="153"/>
      <c r="D37" s="154"/>
      <c r="E37" s="70">
        <f>E5/E36</f>
        <v>2360</v>
      </c>
      <c r="F37" s="2">
        <f>F5/F36</f>
        <v>2400</v>
      </c>
      <c r="G37" s="2">
        <f>G5/G36</f>
        <v>4500</v>
      </c>
      <c r="H37" s="2">
        <f>H5/H36</f>
        <v>2500</v>
      </c>
      <c r="I37" s="29">
        <f>I5/I36</f>
        <v>1000</v>
      </c>
      <c r="K37" s="111" t="s">
        <v>28</v>
      </c>
    </row>
    <row r="38" spans="2:11" ht="37.5" customHeight="1" thickBot="1" x14ac:dyDescent="0.45">
      <c r="B38" s="155" t="s">
        <v>35</v>
      </c>
      <c r="C38" s="156"/>
      <c r="D38" s="157"/>
      <c r="E38" s="76">
        <f>$E$33-E37</f>
        <v>-1090</v>
      </c>
      <c r="F38" s="40">
        <f>F33-F37</f>
        <v>-1030</v>
      </c>
      <c r="G38" s="40">
        <f>G33-G37</f>
        <v>-3130</v>
      </c>
      <c r="H38" s="40">
        <f>H33-H37</f>
        <v>-1130</v>
      </c>
      <c r="I38" s="41">
        <f>I33-I37</f>
        <v>370</v>
      </c>
      <c r="K38" s="111" t="s">
        <v>28</v>
      </c>
    </row>
    <row r="39" spans="2:11" x14ac:dyDescent="0.4">
      <c r="I39" s="6"/>
      <c r="K39" s="111"/>
    </row>
    <row r="40" spans="2:11" ht="19.5" thickBot="1" x14ac:dyDescent="0.45">
      <c r="B40" s="28" t="s">
        <v>33</v>
      </c>
      <c r="C40" s="28"/>
      <c r="I40" s="6"/>
      <c r="K40" s="111"/>
    </row>
    <row r="41" spans="2:11" ht="37.5" customHeight="1" x14ac:dyDescent="0.4">
      <c r="B41" s="161" t="s">
        <v>40</v>
      </c>
      <c r="C41" s="162"/>
      <c r="D41" s="163"/>
      <c r="E41" s="68">
        <f>IF(E38&lt;0,E38*-1*E36*5*3,"－")</f>
        <v>817500</v>
      </c>
      <c r="F41" s="45">
        <f>IF(F38&lt;0,F38*-1*F36*5*4,"－")</f>
        <v>1030000</v>
      </c>
      <c r="G41" s="79" t="s">
        <v>8</v>
      </c>
      <c r="H41" s="79" t="s">
        <v>8</v>
      </c>
      <c r="I41" s="80" t="s">
        <v>8</v>
      </c>
      <c r="K41" s="111" t="s">
        <v>28</v>
      </c>
    </row>
    <row r="42" spans="2:11" ht="37.5" customHeight="1" thickBot="1" x14ac:dyDescent="0.45">
      <c r="B42" s="164" t="s">
        <v>41</v>
      </c>
      <c r="C42" s="165"/>
      <c r="D42" s="166"/>
      <c r="E42" s="123">
        <f>IF(E38&lt;0,E32-E41,"－")</f>
        <v>-767500</v>
      </c>
      <c r="F42" s="46">
        <f>IF(F38&lt;0,F32-F41,"－")</f>
        <v>-1005000</v>
      </c>
      <c r="G42" s="81" t="s">
        <v>8</v>
      </c>
      <c r="H42" s="81" t="s">
        <v>8</v>
      </c>
      <c r="I42" s="82" t="s">
        <v>8</v>
      </c>
      <c r="K42" s="111" t="s">
        <v>28</v>
      </c>
    </row>
    <row r="43" spans="2:11" x14ac:dyDescent="0.4">
      <c r="B43" s="78"/>
      <c r="C43" s="78"/>
      <c r="D43" s="78"/>
      <c r="E43" s="77"/>
      <c r="F43" s="77"/>
      <c r="G43" s="42"/>
      <c r="H43" s="42"/>
      <c r="I43" s="42"/>
      <c r="K43" s="111"/>
    </row>
    <row r="44" spans="2:11" ht="19.5" thickBot="1" x14ac:dyDescent="0.45">
      <c r="B44" s="28" t="s">
        <v>38</v>
      </c>
      <c r="C44" s="28"/>
      <c r="K44" s="111"/>
    </row>
    <row r="45" spans="2:11" ht="37.5" customHeight="1" x14ac:dyDescent="0.4">
      <c r="B45" s="167" t="s">
        <v>65</v>
      </c>
      <c r="C45" s="168"/>
      <c r="D45" s="169"/>
      <c r="E45" s="115">
        <f>SUM(E46:E53)</f>
        <v>156000</v>
      </c>
      <c r="F45" s="50">
        <f>SUM(F46:F53)</f>
        <v>186000</v>
      </c>
      <c r="G45" s="50">
        <f>SUM(G46:G53)</f>
        <v>186000</v>
      </c>
      <c r="H45" s="50">
        <f>SUM(H46:H53)</f>
        <v>186000</v>
      </c>
      <c r="I45" s="52">
        <f>SUM(I46:I53)</f>
        <v>186000</v>
      </c>
      <c r="K45" s="111" t="s">
        <v>28</v>
      </c>
    </row>
    <row r="46" spans="2:11" x14ac:dyDescent="0.4">
      <c r="B46" s="83" t="s">
        <v>14</v>
      </c>
      <c r="C46" s="92"/>
      <c r="D46" s="74" t="s">
        <v>42</v>
      </c>
      <c r="E46" s="116">
        <f>E14*300</f>
        <v>60000</v>
      </c>
      <c r="F46" s="116">
        <f>F14*300</f>
        <v>60000</v>
      </c>
      <c r="G46" s="116">
        <f>G14*300</f>
        <v>60000</v>
      </c>
      <c r="H46" s="116">
        <f t="shared" ref="H46:I46" si="2">H14*300</f>
        <v>60000</v>
      </c>
      <c r="I46" s="135">
        <f t="shared" si="2"/>
        <v>60000</v>
      </c>
      <c r="K46" s="112" t="s">
        <v>29</v>
      </c>
    </row>
    <row r="47" spans="2:11" x14ac:dyDescent="0.4">
      <c r="B47" s="95"/>
      <c r="C47" s="93"/>
      <c r="D47" s="74" t="s">
        <v>43</v>
      </c>
      <c r="E47" s="117"/>
      <c r="F47" s="51">
        <f>F15*300</f>
        <v>30000</v>
      </c>
      <c r="G47" s="51">
        <f t="shared" ref="G47:I47" si="3">G15*300</f>
        <v>30000</v>
      </c>
      <c r="H47" s="51">
        <f t="shared" si="3"/>
        <v>30000</v>
      </c>
      <c r="I47" s="53">
        <f t="shared" si="3"/>
        <v>30000</v>
      </c>
      <c r="K47" s="112" t="s">
        <v>29</v>
      </c>
    </row>
    <row r="48" spans="2:11" x14ac:dyDescent="0.4">
      <c r="B48" s="170" t="s">
        <v>56</v>
      </c>
      <c r="C48" s="171"/>
      <c r="D48" s="74" t="s">
        <v>62</v>
      </c>
      <c r="E48" s="116">
        <f>E18*300</f>
        <v>30000</v>
      </c>
      <c r="F48" s="116">
        <f>F18*300</f>
        <v>30000</v>
      </c>
      <c r="G48" s="116">
        <f t="shared" ref="G48:I48" si="4">G18*300</f>
        <v>30000</v>
      </c>
      <c r="H48" s="116">
        <f t="shared" si="4"/>
        <v>30000</v>
      </c>
      <c r="I48" s="135">
        <f t="shared" si="4"/>
        <v>30000</v>
      </c>
      <c r="K48" s="112" t="s">
        <v>29</v>
      </c>
    </row>
    <row r="49" spans="2:11" x14ac:dyDescent="0.4">
      <c r="B49" s="170" t="s">
        <v>53</v>
      </c>
      <c r="C49" s="171"/>
      <c r="D49" s="74" t="s">
        <v>62</v>
      </c>
      <c r="E49" s="116">
        <f>E21*300</f>
        <v>0</v>
      </c>
      <c r="F49" s="116">
        <f t="shared" ref="F49:I49" si="5">F21*300</f>
        <v>0</v>
      </c>
      <c r="G49" s="116">
        <f t="shared" si="5"/>
        <v>0</v>
      </c>
      <c r="H49" s="116">
        <f t="shared" si="5"/>
        <v>0</v>
      </c>
      <c r="I49" s="135">
        <f t="shared" si="5"/>
        <v>0</v>
      </c>
      <c r="K49" s="112" t="s">
        <v>29</v>
      </c>
    </row>
    <row r="50" spans="2:11" x14ac:dyDescent="0.4">
      <c r="B50" s="47" t="s">
        <v>45</v>
      </c>
      <c r="C50" s="94" t="s">
        <v>49</v>
      </c>
      <c r="D50" s="122" t="s">
        <v>62</v>
      </c>
      <c r="E50" s="118">
        <f>E23*300</f>
        <v>30000</v>
      </c>
      <c r="F50" s="118">
        <f t="shared" ref="F50:I50" si="6">F23*300</f>
        <v>30000</v>
      </c>
      <c r="G50" s="118">
        <f t="shared" si="6"/>
        <v>30000</v>
      </c>
      <c r="H50" s="118">
        <f t="shared" si="6"/>
        <v>30000</v>
      </c>
      <c r="I50" s="136">
        <f t="shared" si="6"/>
        <v>30000</v>
      </c>
      <c r="K50" s="112" t="s">
        <v>29</v>
      </c>
    </row>
    <row r="51" spans="2:11" x14ac:dyDescent="0.4">
      <c r="B51" s="49" t="s">
        <v>46</v>
      </c>
      <c r="C51" s="93"/>
      <c r="D51" s="74" t="s">
        <v>63</v>
      </c>
      <c r="E51" s="116">
        <f>E25*300</f>
        <v>30000</v>
      </c>
      <c r="F51" s="116">
        <f t="shared" ref="F51:I51" si="7">F25*300</f>
        <v>30000</v>
      </c>
      <c r="G51" s="116">
        <f t="shared" si="7"/>
        <v>30000</v>
      </c>
      <c r="H51" s="116">
        <f t="shared" si="7"/>
        <v>30000</v>
      </c>
      <c r="I51" s="135">
        <f t="shared" si="7"/>
        <v>30000</v>
      </c>
      <c r="K51" s="112" t="s">
        <v>29</v>
      </c>
    </row>
    <row r="52" spans="2:11" x14ac:dyDescent="0.4">
      <c r="B52" s="49"/>
      <c r="C52" s="92" t="s">
        <v>50</v>
      </c>
      <c r="D52" s="74" t="s">
        <v>62</v>
      </c>
      <c r="E52" s="116">
        <f>E27*300</f>
        <v>3000</v>
      </c>
      <c r="F52" s="116">
        <f t="shared" ref="F52:I52" si="8">F27*300</f>
        <v>3000</v>
      </c>
      <c r="G52" s="116">
        <f t="shared" si="8"/>
        <v>3000</v>
      </c>
      <c r="H52" s="116">
        <f t="shared" si="8"/>
        <v>3000</v>
      </c>
      <c r="I52" s="135">
        <f t="shared" si="8"/>
        <v>3000</v>
      </c>
      <c r="K52" s="112" t="s">
        <v>29</v>
      </c>
    </row>
    <row r="53" spans="2:11" x14ac:dyDescent="0.4">
      <c r="B53" s="48"/>
      <c r="C53" s="93" t="s">
        <v>51</v>
      </c>
      <c r="D53" s="74" t="s">
        <v>63</v>
      </c>
      <c r="E53" s="116">
        <f>E29*300</f>
        <v>3000</v>
      </c>
      <c r="F53" s="116">
        <f t="shared" ref="F53:I53" si="9">F29*300</f>
        <v>3000</v>
      </c>
      <c r="G53" s="116">
        <f t="shared" si="9"/>
        <v>3000</v>
      </c>
      <c r="H53" s="116">
        <f t="shared" si="9"/>
        <v>3000</v>
      </c>
      <c r="I53" s="135">
        <f t="shared" si="9"/>
        <v>3000</v>
      </c>
      <c r="K53" s="112" t="s">
        <v>29</v>
      </c>
    </row>
    <row r="54" spans="2:11" ht="19.5" thickBot="1" x14ac:dyDescent="0.45">
      <c r="B54" s="172" t="s">
        <v>66</v>
      </c>
      <c r="C54" s="173"/>
      <c r="D54" s="174"/>
      <c r="E54" s="119">
        <f>(E14+E15+E18+E21+E23+E25+E27+E29)/E33</f>
        <v>0.40944881889763779</v>
      </c>
      <c r="F54" s="100">
        <f>(F14+F15+F18+F21+F23+F25+F27+F29)/F33</f>
        <v>0.45255474452554745</v>
      </c>
      <c r="G54" s="100">
        <f t="shared" ref="G54:I54" si="10">(G14+G15+G18+G21+G23+G25+G27+G29)/G33</f>
        <v>0.45255474452554745</v>
      </c>
      <c r="H54" s="100">
        <f t="shared" si="10"/>
        <v>0.45255474452554745</v>
      </c>
      <c r="I54" s="114">
        <f t="shared" si="10"/>
        <v>0.45255474452554745</v>
      </c>
      <c r="K54" s="111" t="s">
        <v>28</v>
      </c>
    </row>
    <row r="55" spans="2:11" ht="57" customHeight="1" x14ac:dyDescent="0.4">
      <c r="B55" s="167" t="s">
        <v>54</v>
      </c>
      <c r="C55" s="168"/>
      <c r="D55" s="169"/>
      <c r="E55" s="120">
        <f>E5*0.3*5*E54</f>
        <v>72472.440944881891</v>
      </c>
      <c r="F55" s="55">
        <f t="shared" ref="F55:I55" si="11">F5*0.3*5*F54</f>
        <v>81459.854014598546</v>
      </c>
      <c r="G55" s="55">
        <f t="shared" si="11"/>
        <v>61094.890510948906</v>
      </c>
      <c r="H55" s="55">
        <f t="shared" si="11"/>
        <v>33941.605839416057</v>
      </c>
      <c r="I55" s="56">
        <f t="shared" si="11"/>
        <v>13576.642335766423</v>
      </c>
      <c r="K55" s="111" t="s">
        <v>28</v>
      </c>
    </row>
    <row r="56" spans="2:11" ht="37.5" customHeight="1" thickBot="1" x14ac:dyDescent="0.45">
      <c r="B56" s="143" t="s">
        <v>67</v>
      </c>
      <c r="C56" s="144"/>
      <c r="D56" s="145"/>
      <c r="E56" s="140">
        <f>E45/E55</f>
        <v>2.152542372881356</v>
      </c>
      <c r="F56" s="141">
        <f>F45/F55</f>
        <v>2.2833333333333332</v>
      </c>
      <c r="G56" s="141">
        <f>G45/G55</f>
        <v>3.0444444444444443</v>
      </c>
      <c r="H56" s="141">
        <f>H45/H55</f>
        <v>5.48</v>
      </c>
      <c r="I56" s="142">
        <f>I45/I55</f>
        <v>13.700000000000001</v>
      </c>
      <c r="K56" s="111" t="s">
        <v>28</v>
      </c>
    </row>
    <row r="57" spans="2:11" ht="37.5" customHeight="1" x14ac:dyDescent="0.4">
      <c r="B57" s="146" t="s">
        <v>55</v>
      </c>
      <c r="C57" s="147"/>
      <c r="D57" s="148"/>
      <c r="E57" s="137">
        <v>10</v>
      </c>
      <c r="F57" s="138">
        <v>15</v>
      </c>
      <c r="G57" s="138">
        <v>15</v>
      </c>
      <c r="H57" s="138">
        <v>15</v>
      </c>
      <c r="I57" s="139">
        <v>15</v>
      </c>
      <c r="J57" s="54"/>
      <c r="K57" s="112" t="s">
        <v>29</v>
      </c>
    </row>
    <row r="58" spans="2:11" ht="39.75" customHeight="1" thickBot="1" x14ac:dyDescent="0.45">
      <c r="B58" s="143" t="s">
        <v>69</v>
      </c>
      <c r="C58" s="144"/>
      <c r="D58" s="145"/>
      <c r="E58" s="121">
        <f>E45/(3000*E57)</f>
        <v>5.2</v>
      </c>
      <c r="F58" s="57">
        <f>F45/(3000*F57)</f>
        <v>4.1333333333333337</v>
      </c>
      <c r="G58" s="57">
        <f>G45/(3000*G57)</f>
        <v>4.1333333333333337</v>
      </c>
      <c r="H58" s="57">
        <f>H45/(3000*H57)</f>
        <v>4.1333333333333337</v>
      </c>
      <c r="I58" s="58">
        <f>I45/(3000*I57)</f>
        <v>4.1333333333333337</v>
      </c>
      <c r="K58" s="111" t="s">
        <v>28</v>
      </c>
    </row>
    <row r="59" spans="2:11" ht="7.5" customHeight="1" x14ac:dyDescent="0.4"/>
  </sheetData>
  <mergeCells count="21">
    <mergeCell ref="B56:D56"/>
    <mergeCell ref="B57:D57"/>
    <mergeCell ref="B58:D58"/>
    <mergeCell ref="B42:D42"/>
    <mergeCell ref="B45:D45"/>
    <mergeCell ref="B48:C48"/>
    <mergeCell ref="B49:C49"/>
    <mergeCell ref="B54:D54"/>
    <mergeCell ref="B55:D55"/>
    <mergeCell ref="B41:D41"/>
    <mergeCell ref="B11:D11"/>
    <mergeCell ref="B16:C18"/>
    <mergeCell ref="B19:D19"/>
    <mergeCell ref="B20:D20"/>
    <mergeCell ref="B21:C22"/>
    <mergeCell ref="B31:D31"/>
    <mergeCell ref="B32:D32"/>
    <mergeCell ref="B33:D33"/>
    <mergeCell ref="B36:D36"/>
    <mergeCell ref="B37:D37"/>
    <mergeCell ref="B38:D38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8" scale="82" orientation="portrait" r:id="rId1"/>
  <ignoredErrors>
    <ignoredError sqref="E32:F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計算シート</vt:lpstr>
      <vt:lpstr>計算シート【計算例】</vt:lpstr>
      <vt:lpstr>計算シート!Print_Area</vt:lpstr>
      <vt:lpstr>計算シート【計算例】!Print_Area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2025-01-16T04:10:20Z</dcterms:modified>
</cp:coreProperties>
</file>